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gough\Google Drive\Church\Cadets &amp; GEMS - Supply Centre\"/>
    </mc:Choice>
  </mc:AlternateContent>
  <xr:revisionPtr revIDLastSave="0" documentId="13_ncr:1_{2A5EAB84-B739-4BF1-87D2-1C60E9D732E6}" xr6:coauthVersionLast="36" xr6:coauthVersionMax="47" xr10:uidLastSave="{00000000-0000-0000-0000-000000000000}"/>
  <bookViews>
    <workbookView xWindow="0" yWindow="0" windowWidth="28800" windowHeight="12105" xr2:uid="{00000000-000D-0000-FFFF-FFFF00000000}"/>
  </bookViews>
  <sheets>
    <sheet name="GEMS" sheetId="2" r:id="rId1"/>
    <sheet name="Cadets" sheetId="1" r:id="rId2"/>
  </sheets>
  <definedNames>
    <definedName name="_xlnm.Print_Area" localSheetId="1">Cadets!$A$1:$J$144</definedName>
  </definedNames>
  <calcPr calcId="191029"/>
</workbook>
</file>

<file path=xl/calcChain.xml><?xml version="1.0" encoding="utf-8"?>
<calcChain xmlns="http://schemas.openxmlformats.org/spreadsheetml/2006/main">
  <c r="I6" i="1" l="1"/>
  <c r="C6" i="1"/>
  <c r="I4" i="1"/>
  <c r="G4" i="1"/>
  <c r="C4" i="1"/>
  <c r="H56" i="1" l="1"/>
  <c r="H56" i="2" l="1"/>
  <c r="J56" i="2" s="1"/>
  <c r="J59" i="2"/>
  <c r="J60" i="2"/>
  <c r="H49" i="2"/>
  <c r="J98" i="1" l="1"/>
  <c r="J99" i="1"/>
  <c r="J97" i="1"/>
  <c r="J95" i="1" l="1"/>
  <c r="H91" i="1" l="1"/>
  <c r="J91" i="1" s="1"/>
  <c r="B74" i="2"/>
  <c r="J74" i="2" s="1"/>
  <c r="B81" i="2"/>
  <c r="J81" i="2" s="1"/>
  <c r="J49" i="2"/>
  <c r="J62" i="2" s="1"/>
  <c r="J91" i="2" s="1"/>
  <c r="J56" i="1"/>
  <c r="J105" i="1"/>
  <c r="J106" i="1"/>
  <c r="J107" i="1"/>
  <c r="H74" i="1"/>
  <c r="J74" i="1" s="1"/>
  <c r="H65" i="1"/>
  <c r="J65" i="1" s="1"/>
  <c r="J66" i="2"/>
  <c r="J67" i="2"/>
  <c r="J68" i="2"/>
  <c r="J69" i="2"/>
  <c r="J70" i="2"/>
  <c r="J71" i="2"/>
  <c r="J94" i="1"/>
  <c r="H85" i="1"/>
  <c r="J85" i="1" s="1"/>
  <c r="B118" i="1"/>
  <c r="J118" i="1" s="1"/>
  <c r="B125" i="1"/>
  <c r="J125" i="1" s="1"/>
  <c r="J110" i="1"/>
  <c r="J96" i="1"/>
  <c r="J103" i="1"/>
  <c r="J104" i="1"/>
  <c r="J108" i="1"/>
  <c r="J109" i="1"/>
  <c r="J111" i="1"/>
  <c r="J112" i="1"/>
  <c r="J113" i="1"/>
  <c r="J114" i="1"/>
  <c r="J115" i="1"/>
  <c r="J131" i="1" l="1"/>
  <c r="J136" i="1" s="1"/>
  <c r="J75" i="1"/>
  <c r="J135" i="1" s="1"/>
  <c r="J87" i="2"/>
  <c r="J92" i="2" s="1"/>
  <c r="J93" i="2" s="1"/>
  <c r="J94" i="2" l="1"/>
  <c r="J137" i="1"/>
  <c r="J140" i="1" s="1"/>
  <c r="J95" i="2" l="1"/>
  <c r="J142" i="1"/>
  <c r="J139" i="1" l="1"/>
  <c r="J141" i="1" s="1"/>
  <c r="J97" i="2"/>
  <c r="J98" i="2"/>
  <c r="J99" i="2" l="1"/>
</calcChain>
</file>

<file path=xl/sharedStrings.xml><?xml version="1.0" encoding="utf-8"?>
<sst xmlns="http://schemas.openxmlformats.org/spreadsheetml/2006/main" count="477" uniqueCount="389">
  <si>
    <t>Reference</t>
  </si>
  <si>
    <t>Phone</t>
  </si>
  <si>
    <t>Date</t>
  </si>
  <si>
    <t>Merit Badges</t>
  </si>
  <si>
    <t>Guide Trail Badges</t>
  </si>
  <si>
    <t>Guide Trail Books</t>
  </si>
  <si>
    <t>Cadet Order Form (Page 2)</t>
  </si>
  <si>
    <t>Cadre Patches</t>
  </si>
  <si>
    <t xml:space="preserve"> </t>
  </si>
  <si>
    <t>Bars</t>
  </si>
  <si>
    <t>Manuals</t>
  </si>
  <si>
    <t>Miscellaneous</t>
  </si>
  <si>
    <t>GEMS Order Form (Page 2)</t>
  </si>
  <si>
    <t>Advanced</t>
  </si>
  <si>
    <t>GEMS Shirts</t>
  </si>
  <si>
    <t>Club</t>
  </si>
  <si>
    <t>Total Number of Merit Badges:</t>
  </si>
  <si>
    <t>Total Number of Guide Trail Badges:</t>
  </si>
  <si>
    <t>Total Number of Guide Trail Books:</t>
  </si>
  <si>
    <t>Total for Page 1:</t>
  </si>
  <si>
    <t>Total Number of Cadre Patches:</t>
  </si>
  <si>
    <t>Total Number of Bars:</t>
  </si>
  <si>
    <t>Enter wording of tag here:</t>
  </si>
  <si>
    <t>Cadet Shirts</t>
  </si>
  <si>
    <t>minimum 12 - billed when supplied</t>
  </si>
  <si>
    <t>Total Payable (C + D)</t>
  </si>
  <si>
    <t>Size 6</t>
  </si>
  <si>
    <t>Size 8</t>
  </si>
  <si>
    <t>Size 10</t>
  </si>
  <si>
    <t>Size 12</t>
  </si>
  <si>
    <t>Size 14</t>
  </si>
  <si>
    <t>Size 16</t>
  </si>
  <si>
    <t>Small</t>
  </si>
  <si>
    <t>Medium</t>
  </si>
  <si>
    <t>Large</t>
  </si>
  <si>
    <t>X-Large</t>
  </si>
  <si>
    <t>TBC</t>
  </si>
  <si>
    <t>Please specify quanity of each size below</t>
  </si>
  <si>
    <t>Total for Page 2:</t>
  </si>
  <si>
    <t>Cadet Cap</t>
  </si>
  <si>
    <t>Cadet Emblem</t>
  </si>
  <si>
    <t>Tie Slides</t>
  </si>
  <si>
    <t>Citizenship Badge</t>
  </si>
  <si>
    <t>Flag Knowledge Badge</t>
  </si>
  <si>
    <t>Discovering God's Word Award</t>
  </si>
  <si>
    <t>Cadet Scarf</t>
  </si>
  <si>
    <t>Counsellor Tie</t>
  </si>
  <si>
    <t>Counsellor Service Stripes (one for each year of service)</t>
  </si>
  <si>
    <t>Junior Counsellor Service Stripe (one for each year of service)</t>
  </si>
  <si>
    <t>Chevron - 5 year Service Stripe</t>
  </si>
  <si>
    <t>Motto Patch</t>
  </si>
  <si>
    <t>Club Name Tags</t>
  </si>
  <si>
    <t>Sports Card Collecting</t>
  </si>
  <si>
    <t>Computer Knowledge</t>
  </si>
  <si>
    <t>** Please enter details in pale blue fields</t>
  </si>
  <si>
    <t>( A )</t>
  </si>
  <si>
    <t>( B )</t>
  </si>
  <si>
    <t>( C )</t>
  </si>
  <si>
    <t>( D )</t>
  </si>
  <si>
    <t>Total Payable for Page 1 (Cadets)</t>
  </si>
  <si>
    <t>Total Payable for Page 2 (Cadets)</t>
  </si>
  <si>
    <t>Total of Cadets order (A + B)</t>
  </si>
  <si>
    <t>Address</t>
  </si>
  <si>
    <t>Contact Name</t>
  </si>
  <si>
    <t>E-mail:</t>
  </si>
  <si>
    <t>Animal Husbandry</t>
  </si>
  <si>
    <t>Archery</t>
  </si>
  <si>
    <t>Art</t>
  </si>
  <si>
    <t>Astronomy</t>
  </si>
  <si>
    <t>Axemanship</t>
  </si>
  <si>
    <t>Babysitting</t>
  </si>
  <si>
    <t>Baking</t>
  </si>
  <si>
    <t>Bible Exploration</t>
  </si>
  <si>
    <t>Bible Knowledge</t>
  </si>
  <si>
    <t>Bird Watching</t>
  </si>
  <si>
    <t>Block Printing</t>
  </si>
  <si>
    <t>Braiding</t>
  </si>
  <si>
    <t>Calligraphy</t>
  </si>
  <si>
    <t>Camping</t>
  </si>
  <si>
    <t>Camp Cooking</t>
  </si>
  <si>
    <t>Canoeing</t>
  </si>
  <si>
    <t>Car Care</t>
  </si>
  <si>
    <t>Chemistry</t>
  </si>
  <si>
    <t>Chess</t>
  </si>
  <si>
    <t>Christian Life</t>
  </si>
  <si>
    <t>Christian Way</t>
  </si>
  <si>
    <t>Church History</t>
  </si>
  <si>
    <t>Climbing</t>
  </si>
  <si>
    <t>Coin Collecting</t>
  </si>
  <si>
    <t>Community Life</t>
  </si>
  <si>
    <t>Devotions</t>
  </si>
  <si>
    <t>Drafting</t>
  </si>
  <si>
    <t>Ecology</t>
  </si>
  <si>
    <t>Electricity</t>
  </si>
  <si>
    <t>Electronics</t>
  </si>
  <si>
    <t>Fire Building</t>
  </si>
  <si>
    <t>Fire Safety</t>
  </si>
  <si>
    <t>Law and Order*</t>
  </si>
  <si>
    <t>Money Management*</t>
  </si>
  <si>
    <t>Sportsman</t>
  </si>
  <si>
    <t>Bat</t>
  </si>
  <si>
    <t>Eagle</t>
  </si>
  <si>
    <t>Mustang</t>
  </si>
  <si>
    <t>Owl</t>
  </si>
  <si>
    <t>Bear</t>
  </si>
  <si>
    <t>Hawk</t>
  </si>
  <si>
    <t>Recruit</t>
  </si>
  <si>
    <t>Guide</t>
  </si>
  <si>
    <t>First Aid</t>
  </si>
  <si>
    <t>Fishing</t>
  </si>
  <si>
    <t>Fly Tying</t>
  </si>
  <si>
    <t>Forestry</t>
  </si>
  <si>
    <t>Gardening</t>
  </si>
  <si>
    <t>Giving</t>
  </si>
  <si>
    <t>Glass Etching</t>
  </si>
  <si>
    <t>Hiking</t>
  </si>
  <si>
    <t>Home Cooking</t>
  </si>
  <si>
    <t>Hunting</t>
  </si>
  <si>
    <t>Individual Sports</t>
  </si>
  <si>
    <t>Insect Life</t>
  </si>
  <si>
    <t>Journalism</t>
  </si>
  <si>
    <t>Kite Flying</t>
  </si>
  <si>
    <t>Knots &amp; Lashing</t>
  </si>
  <si>
    <t>Law Enforcement</t>
  </si>
  <si>
    <t>Map Reading</t>
  </si>
  <si>
    <t>Marksmanship</t>
  </si>
  <si>
    <t>Metalwork</t>
  </si>
  <si>
    <t>Modelers</t>
  </si>
  <si>
    <t>Model Railroading</t>
  </si>
  <si>
    <t>Model Rocketry</t>
  </si>
  <si>
    <t>Money Management</t>
  </si>
  <si>
    <t>Music</t>
  </si>
  <si>
    <t>New Life</t>
  </si>
  <si>
    <t>Occupations</t>
  </si>
  <si>
    <t>Pet Care</t>
  </si>
  <si>
    <t>Photography</t>
  </si>
  <si>
    <t>Physical Fitness</t>
  </si>
  <si>
    <t>Pioneering</t>
  </si>
  <si>
    <t>Computer</t>
  </si>
  <si>
    <t>Fellowship</t>
  </si>
  <si>
    <t>Woodsman</t>
  </si>
  <si>
    <t>Raccoon</t>
  </si>
  <si>
    <t>Cougar</t>
  </si>
  <si>
    <t>Kiwi</t>
  </si>
  <si>
    <t>Sharks</t>
  </si>
  <si>
    <t>Wolves</t>
  </si>
  <si>
    <t>Jnr Counsellor</t>
  </si>
  <si>
    <t>Prayer</t>
  </si>
  <si>
    <t>Public Speaking</t>
  </si>
  <si>
    <t>Radio</t>
  </si>
  <si>
    <t>Reading</t>
  </si>
  <si>
    <t>Rock Collecting</t>
  </si>
  <si>
    <t>Safety</t>
  </si>
  <si>
    <t>Scholarship</t>
  </si>
  <si>
    <t>Sculpture</t>
  </si>
  <si>
    <t>Sewing</t>
  </si>
  <si>
    <t>Signalling</t>
  </si>
  <si>
    <t>Signing</t>
  </si>
  <si>
    <t>Simple Machines</t>
  </si>
  <si>
    <t>Small Game</t>
  </si>
  <si>
    <t>Small Engines</t>
  </si>
  <si>
    <t>Space Exploring</t>
  </si>
  <si>
    <t>Stamp Collecting</t>
  </si>
  <si>
    <t>Surfing</t>
  </si>
  <si>
    <t>Swimming</t>
  </si>
  <si>
    <t>Team Sports</t>
  </si>
  <si>
    <t>The Church</t>
  </si>
  <si>
    <t>Tropical Fish</t>
  </si>
  <si>
    <t>Water Safety</t>
  </si>
  <si>
    <t>Weather</t>
  </si>
  <si>
    <t>Welding</t>
  </si>
  <si>
    <t>Whitewater Rafting</t>
  </si>
  <si>
    <t>Wild Life Study</t>
  </si>
  <si>
    <t>Winter Camping</t>
  </si>
  <si>
    <t>Witnessing</t>
  </si>
  <si>
    <t>Woodworking</t>
  </si>
  <si>
    <t>Woodcarving</t>
  </si>
  <si>
    <t>Craftsman</t>
  </si>
  <si>
    <t>Hunter Safety</t>
  </si>
  <si>
    <t>Penguin</t>
  </si>
  <si>
    <t>Kangaroo</t>
  </si>
  <si>
    <t>Tiger</t>
  </si>
  <si>
    <t>Gators</t>
  </si>
  <si>
    <t>Lion</t>
  </si>
  <si>
    <t>Builder</t>
  </si>
  <si>
    <t>Counsellor</t>
  </si>
  <si>
    <t>Please send to:</t>
  </si>
  <si>
    <t>NZCCC &amp; G Supply Centre</t>
  </si>
  <si>
    <t>Angels</t>
  </si>
  <si>
    <t>Appreciating &amp; Caring for Creation</t>
  </si>
  <si>
    <t>Arts &amp; Crafts</t>
  </si>
  <si>
    <t>Basketry</t>
  </si>
  <si>
    <t>Bible Study Skills</t>
  </si>
  <si>
    <t>Biblical Worldview</t>
  </si>
  <si>
    <t>Bicycling</t>
  </si>
  <si>
    <t>Blank Badge</t>
  </si>
  <si>
    <t>Books</t>
  </si>
  <si>
    <t>Cake Decorating</t>
  </si>
  <si>
    <t>Candle Making</t>
  </si>
  <si>
    <t>Candy Making</t>
  </si>
  <si>
    <t>Caring for Animals/Zoology</t>
  </si>
  <si>
    <t>Ceramics</t>
  </si>
  <si>
    <t>Childcare</t>
  </si>
  <si>
    <t>Chrismons</t>
  </si>
  <si>
    <t>Club Membership</t>
  </si>
  <si>
    <t>Cooking</t>
  </si>
  <si>
    <t>Creative Movement</t>
  </si>
  <si>
    <t>Creative Writing</t>
  </si>
  <si>
    <t>Creator God</t>
  </si>
  <si>
    <t>Digital Technology</t>
  </si>
  <si>
    <t>Dolls</t>
  </si>
  <si>
    <t>Drama</t>
  </si>
  <si>
    <t>Earth Stewardship</t>
  </si>
  <si>
    <t>Entrepreneurship</t>
  </si>
  <si>
    <t>Etiquette</t>
  </si>
  <si>
    <t>Exercise &amp; Physical Fitness</t>
  </si>
  <si>
    <t>Farming</t>
  </si>
  <si>
    <t>Father God</t>
  </si>
  <si>
    <t>Floral Design</t>
  </si>
  <si>
    <t>Freedom from Addictions</t>
  </si>
  <si>
    <t>Adventurer</t>
  </si>
  <si>
    <t>Counsellor Bar</t>
  </si>
  <si>
    <t xml:space="preserve">GEMS Scarves </t>
  </si>
  <si>
    <t>Leather Tie Slide</t>
  </si>
  <si>
    <t>Counsellor Service Stripe (one per year)</t>
  </si>
  <si>
    <t>Counsellor Chevron (one per 5 years)</t>
  </si>
  <si>
    <t>Genesis</t>
  </si>
  <si>
    <t>Heaven</t>
  </si>
  <si>
    <t>Horsemanship</t>
  </si>
  <si>
    <t>In the Beginning</t>
  </si>
  <si>
    <t>Interior Decorating</t>
  </si>
  <si>
    <t>John</t>
  </si>
  <si>
    <t>Landscaping</t>
  </si>
  <si>
    <t>Luke</t>
  </si>
  <si>
    <t>Marine Biology</t>
  </si>
  <si>
    <t>Mark</t>
  </si>
  <si>
    <t>Matthew</t>
  </si>
  <si>
    <t>Micah 6:8</t>
  </si>
  <si>
    <t>Missions</t>
  </si>
  <si>
    <t>Music Appreciation</t>
  </si>
  <si>
    <t>My True Identity</t>
  </si>
  <si>
    <t>My Witness</t>
  </si>
  <si>
    <t>Names of God</t>
  </si>
  <si>
    <t>Needlework</t>
  </si>
  <si>
    <t>Nutrition</t>
  </si>
  <si>
    <t>Obedience</t>
  </si>
  <si>
    <t>Painting</t>
  </si>
  <si>
    <t>Paper Creations</t>
  </si>
  <si>
    <t>Peer Pressure</t>
  </si>
  <si>
    <t>Personal Care</t>
  </si>
  <si>
    <t>Personal Devotions</t>
  </si>
  <si>
    <t>Proverbs</t>
  </si>
  <si>
    <t>Psalms</t>
  </si>
  <si>
    <t>Puppetry</t>
  </si>
  <si>
    <t>Quilting</t>
  </si>
  <si>
    <t>Relationships with Friends</t>
  </si>
  <si>
    <t>Relationships w/ Other People</t>
  </si>
  <si>
    <t>Leadership</t>
  </si>
  <si>
    <t>Rest/Relaxation</t>
  </si>
  <si>
    <t>Rock Climbing</t>
  </si>
  <si>
    <t>Seeker</t>
  </si>
  <si>
    <t>Restoration Crafting</t>
  </si>
  <si>
    <t>Rubber Stamping</t>
  </si>
  <si>
    <t>Safety/First Aid</t>
  </si>
  <si>
    <t>Scrapbooking</t>
  </si>
  <si>
    <t>Sculpting-Advanced</t>
  </si>
  <si>
    <t>Seeking God</t>
  </si>
  <si>
    <t>Skating</t>
  </si>
  <si>
    <t>Spiritual Gifts</t>
  </si>
  <si>
    <t>Stenciling</t>
  </si>
  <si>
    <t>Stewardship</t>
  </si>
  <si>
    <t>What is Sin?</t>
  </si>
  <si>
    <t>What is the Bible?</t>
  </si>
  <si>
    <t>Who is God?</t>
  </si>
  <si>
    <t>Who is Jesus?</t>
  </si>
  <si>
    <t>Who is the Holy Spirit?</t>
  </si>
  <si>
    <t>Why Am I Here?</t>
  </si>
  <si>
    <t>Wise Choices</t>
  </si>
  <si>
    <t>Wise Shopping</t>
  </si>
  <si>
    <t>Women in the Bible</t>
  </si>
  <si>
    <t>Worship</t>
  </si>
  <si>
    <t>Explorer</t>
  </si>
  <si>
    <t>Total Number of Discovery Place Badges:</t>
  </si>
  <si>
    <t>( E )</t>
  </si>
  <si>
    <t>( F )</t>
  </si>
  <si>
    <t>Total Payable for Page 1 (GEMS)</t>
  </si>
  <si>
    <t>Total Payable for Page 2 (GEMS)</t>
  </si>
  <si>
    <t>NOTE: If sending both a Cadet and GEMS order, the total from the Cadets order will be included below</t>
  </si>
  <si>
    <t xml:space="preserve">Cadet Shirts </t>
  </si>
  <si>
    <t>NOTE: If sending both a Cadet and GEMS order, the totals from this order will be included on the GEMS Supply Copy</t>
  </si>
  <si>
    <t>Discovery Counsellor Helps</t>
  </si>
  <si>
    <t>Discovery Books</t>
  </si>
  <si>
    <t>Calvinism</t>
  </si>
  <si>
    <t>Color Theory</t>
  </si>
  <si>
    <t>Government</t>
  </si>
  <si>
    <t>The Great Flood</t>
  </si>
  <si>
    <t>Hand Power Tools</t>
  </si>
  <si>
    <t>Maple Syrup</t>
  </si>
  <si>
    <t>Memorial</t>
  </si>
  <si>
    <t>Off Road Vehicles</t>
  </si>
  <si>
    <t>Stationary Power Tools</t>
  </si>
  <si>
    <t>Webmaster</t>
  </si>
  <si>
    <t>Weeds and Wildflowers</t>
  </si>
  <si>
    <t>Bible Study</t>
  </si>
  <si>
    <t>Blacksmithing</t>
  </si>
  <si>
    <t>Creeds</t>
  </si>
  <si>
    <t>Cycling</t>
  </si>
  <si>
    <t>Filmmaking</t>
  </si>
  <si>
    <t>Fishing Rod Building</t>
  </si>
  <si>
    <t>Game Processing</t>
  </si>
  <si>
    <t>Geneology</t>
  </si>
  <si>
    <t>Geocaching</t>
  </si>
  <si>
    <t>God's Names</t>
  </si>
  <si>
    <t>Snowmobiling</t>
  </si>
  <si>
    <t>Cadet History &amp; Organisation</t>
  </si>
  <si>
    <t>supplycentre@cadetsandgems.rcnz.org.nz</t>
  </si>
  <si>
    <t>Aero-Tech</t>
  </si>
  <si>
    <t>Handyman</t>
  </si>
  <si>
    <t>Media-Tech</t>
  </si>
  <si>
    <t>Alternative Energy</t>
  </si>
  <si>
    <t>Auto-Tech</t>
  </si>
  <si>
    <t>Boating</t>
  </si>
  <si>
    <t>Ag-Tech</t>
  </si>
  <si>
    <t>NZ Reformed Church Knowledge Badge</t>
  </si>
  <si>
    <t>Beaver</t>
  </si>
  <si>
    <t>Pathfinder</t>
  </si>
  <si>
    <t>Church Leadershp</t>
  </si>
  <si>
    <t>Electric Motor (DC)</t>
  </si>
  <si>
    <t>Dutch Oven Cooking</t>
  </si>
  <si>
    <t>Food Preservaton</t>
  </si>
  <si>
    <t>God's Temple</t>
  </si>
  <si>
    <t>GPS (Global Positioning System</t>
  </si>
  <si>
    <t>History of the Bible</t>
  </si>
  <si>
    <t>Leathercraft</t>
  </si>
  <si>
    <t>Personal Management</t>
  </si>
  <si>
    <t>Pipes and Fittings</t>
  </si>
  <si>
    <t>Snowboarding and Skiing</t>
  </si>
  <si>
    <t>Spiders</t>
  </si>
  <si>
    <t>Relationships with Family</t>
  </si>
  <si>
    <t>Counsellor Manual Binder</t>
  </si>
  <si>
    <t>Recruit.Pathfinder.Builder Guidebook</t>
  </si>
  <si>
    <t>NZ-01</t>
  </si>
  <si>
    <t>NZ-23</t>
  </si>
  <si>
    <t>NZ-02</t>
  </si>
  <si>
    <t>CIT (Junior Counsellor)</t>
  </si>
  <si>
    <t>Becoming a New Creation</t>
  </si>
  <si>
    <t>NZ-03</t>
  </si>
  <si>
    <t>NZ-04</t>
  </si>
  <si>
    <t>NZ-05</t>
  </si>
  <si>
    <t>NZ-06</t>
  </si>
  <si>
    <t>NZ-07</t>
  </si>
  <si>
    <t>NZ-08</t>
  </si>
  <si>
    <t>NZ-09</t>
  </si>
  <si>
    <t>NZ-10</t>
  </si>
  <si>
    <t>NZ-11</t>
  </si>
  <si>
    <t>NZ-12</t>
  </si>
  <si>
    <t>NZ-13</t>
  </si>
  <si>
    <t>NZ-14</t>
  </si>
  <si>
    <t>NZ-15</t>
  </si>
  <si>
    <t>NZ-16</t>
  </si>
  <si>
    <t>NZ-17</t>
  </si>
  <si>
    <t>NZ-18</t>
  </si>
  <si>
    <t>NZ-19</t>
  </si>
  <si>
    <t>NZ-20</t>
  </si>
  <si>
    <t>NZ-21</t>
  </si>
  <si>
    <t>NZ-22</t>
  </si>
  <si>
    <t>Guide Trails Counsellor Manuel Insert</t>
  </si>
  <si>
    <t>Guide Trails Manuel with Binder</t>
  </si>
  <si>
    <t>GEMS Emblem</t>
  </si>
  <si>
    <t>Recruit.Pathfinder.Builder Counsellor Manual - without Binder</t>
  </si>
  <si>
    <t>Total of A + B + C + D</t>
  </si>
  <si>
    <t>Payment by Internet Banking at time of placing order is required</t>
  </si>
  <si>
    <t>Please include your club name as a reference</t>
  </si>
  <si>
    <t>Chivalry</t>
  </si>
  <si>
    <t>Bank Account 03 1585 0081161 00</t>
  </si>
  <si>
    <t>Life and Death</t>
  </si>
  <si>
    <t>RPB Counsellor Manual with Binder</t>
  </si>
  <si>
    <t>Total Payable (E + F + G)</t>
  </si>
  <si>
    <t>( G )</t>
  </si>
  <si>
    <t>Discovery Place Badges</t>
  </si>
  <si>
    <t>Minimum Admin Charge for orders under $30</t>
  </si>
  <si>
    <t>GEMS Order Form</t>
  </si>
  <si>
    <t>Cadet Order Form</t>
  </si>
  <si>
    <t>Admin Charge for orders greater than $30 (25% of C)</t>
  </si>
  <si>
    <t>Admin Charge for orders greater than $30 (25% of E)</t>
  </si>
  <si>
    <r>
      <t xml:space="preserve">Hunter Safety </t>
    </r>
    <r>
      <rPr>
        <sz val="9"/>
        <color theme="5"/>
        <rFont val="Arial"/>
        <family val="2"/>
      </rPr>
      <t>($5.50)</t>
    </r>
  </si>
  <si>
    <t>20 Hamlet Place, Pukekohe 2120</t>
  </si>
  <si>
    <t>v2024/03</t>
  </si>
  <si>
    <t>Phone: 027 530 7448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</si>
</sst>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&quot;$&quot;#,##0.00;\-&quot;$&quot;#,##0.00"/>
    <numFmt numFmtId="8" formatCode="&quot;$&quot;#,##0.00;[Red]\-&quot;$&quot;#,##0.00"/>
    <numFmt numFmtId="44" formatCode="_-&quot;$&quot;* #,##0.00_-;\-&quot;$&quot;* #,##0.00_-;_-&quot;$&quot;* &quot;-&quot;??_-;_-@_-"/>
    <numFmt numFmtId="164" formatCode="dd\-mmm\-yy"/>
    <numFmt numFmtId="165" formatCode="\$#,##0.00"/>
    <numFmt numFmtId="166" formatCode="&quot;$&quot;#,##0.00"/>
  </numFmts>
  <fonts count="16" x14ac:knownFonts="1">
    <font>
      <sz val="10"/>
      <name val="Arial"/>
      <family val="2"/>
    </font>
    <font>
      <sz val="10"/>
      <name val="Arial"/>
    </font>
    <font>
      <b/>
      <sz val="16"/>
      <name val="Arial"/>
      <family val="2"/>
    </font>
    <font>
      <sz val="8"/>
      <name val="Arial"/>
      <family val="2"/>
    </font>
    <font>
      <sz val="16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Times New Roman"/>
      <family val="1"/>
    </font>
    <font>
      <b/>
      <sz val="9"/>
      <name val="Times New Roman"/>
      <family val="1"/>
    </font>
    <font>
      <i/>
      <sz val="8"/>
      <name val="Arial"/>
      <family val="2"/>
    </font>
    <font>
      <sz val="8.5"/>
      <name val="Arial"/>
      <family val="2"/>
    </font>
    <font>
      <b/>
      <sz val="9"/>
      <color theme="5"/>
      <name val="Arial"/>
      <family val="2"/>
    </font>
    <font>
      <sz val="9"/>
      <color theme="5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</borders>
  <cellStyleXfs count="3">
    <xf numFmtId="0" fontId="0" fillId="0" borderId="0"/>
    <xf numFmtId="44" fontId="1" fillId="0" borderId="0" applyFill="0" applyBorder="0" applyAlignment="0" applyProtection="0"/>
    <xf numFmtId="0" fontId="15" fillId="0" borderId="0" applyNumberFormat="0" applyFill="0" applyBorder="0" applyAlignment="0" applyProtection="0"/>
  </cellStyleXfs>
  <cellXfs count="84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7" fontId="5" fillId="0" borderId="0" xfId="1" applyNumberFormat="1" applyFont="1" applyAlignment="1">
      <alignment vertical="center"/>
    </xf>
    <xf numFmtId="165" fontId="6" fillId="0" borderId="0" xfId="0" applyNumberFormat="1" applyFont="1" applyAlignment="1">
      <alignment vertical="center"/>
    </xf>
    <xf numFmtId="0" fontId="2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0" fillId="0" borderId="7" xfId="0" applyBorder="1" applyAlignment="1">
      <alignment vertical="center"/>
    </xf>
    <xf numFmtId="164" fontId="0" fillId="0" borderId="0" xfId="0" applyNumberFormat="1" applyAlignment="1">
      <alignment vertical="center"/>
    </xf>
    <xf numFmtId="0" fontId="5" fillId="2" borderId="0" xfId="0" applyFont="1" applyFill="1" applyAlignment="1">
      <alignment vertical="center"/>
    </xf>
    <xf numFmtId="0" fontId="6" fillId="0" borderId="3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8" fillId="0" borderId="8" xfId="0" applyFont="1" applyBorder="1" applyAlignment="1">
      <alignment vertical="center"/>
    </xf>
    <xf numFmtId="0" fontId="5" fillId="0" borderId="9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165" fontId="6" fillId="0" borderId="12" xfId="0" applyNumberFormat="1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6" fillId="2" borderId="0" xfId="0" applyFont="1" applyFill="1" applyAlignment="1">
      <alignment vertical="center"/>
    </xf>
    <xf numFmtId="7" fontId="5" fillId="0" borderId="0" xfId="1" applyNumberFormat="1" applyFont="1" applyAlignment="1">
      <alignment horizontal="right" vertical="center"/>
    </xf>
    <xf numFmtId="7" fontId="5" fillId="2" borderId="0" xfId="1" applyNumberFormat="1" applyFont="1" applyFill="1" applyAlignment="1">
      <alignment vertical="center"/>
    </xf>
    <xf numFmtId="0" fontId="5" fillId="0" borderId="10" xfId="0" applyFont="1" applyBorder="1" applyAlignment="1">
      <alignment horizontal="center" vertical="center"/>
    </xf>
    <xf numFmtId="7" fontId="5" fillId="0" borderId="0" xfId="1" applyNumberFormat="1" applyFont="1" applyFill="1" applyAlignment="1">
      <alignment vertical="center"/>
    </xf>
    <xf numFmtId="0" fontId="6" fillId="0" borderId="9" xfId="0" applyFont="1" applyBorder="1" applyAlignment="1">
      <alignment horizontal="left" vertical="center"/>
    </xf>
    <xf numFmtId="165" fontId="5" fillId="0" borderId="0" xfId="0" applyNumberFormat="1" applyFont="1" applyAlignment="1">
      <alignment vertical="center"/>
    </xf>
    <xf numFmtId="165" fontId="6" fillId="4" borderId="13" xfId="0" applyNumberFormat="1" applyFont="1" applyFill="1" applyBorder="1" applyAlignment="1">
      <alignment vertical="center"/>
    </xf>
    <xf numFmtId="7" fontId="5" fillId="0" borderId="0" xfId="1" applyNumberFormat="1" applyFont="1" applyFill="1" applyAlignment="1">
      <alignment horizontal="right" vertical="center"/>
    </xf>
    <xf numFmtId="0" fontId="5" fillId="3" borderId="0" xfId="0" applyFont="1" applyFill="1" applyAlignment="1">
      <alignment vertical="center"/>
    </xf>
    <xf numFmtId="0" fontId="5" fillId="3" borderId="0" xfId="1" applyNumberFormat="1" applyFont="1" applyFill="1" applyAlignment="1">
      <alignment vertical="center"/>
    </xf>
    <xf numFmtId="0" fontId="3" fillId="0" borderId="14" xfId="0" applyFont="1" applyBorder="1" applyAlignment="1">
      <alignment vertical="center"/>
    </xf>
    <xf numFmtId="164" fontId="0" fillId="0" borderId="15" xfId="0" applyNumberFormat="1" applyBorder="1" applyAlignment="1">
      <alignment vertical="center"/>
    </xf>
    <xf numFmtId="0" fontId="0" fillId="0" borderId="16" xfId="0" applyBorder="1" applyAlignment="1">
      <alignment vertical="center"/>
    </xf>
    <xf numFmtId="0" fontId="6" fillId="0" borderId="0" xfId="0" applyFont="1" applyAlignment="1">
      <alignment horizontal="center" vertical="center"/>
    </xf>
    <xf numFmtId="165" fontId="5" fillId="0" borderId="17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3" borderId="8" xfId="0" applyFill="1" applyBorder="1" applyAlignment="1">
      <alignment horizontal="left" vertical="center"/>
    </xf>
    <xf numFmtId="0" fontId="0" fillId="0" borderId="0" xfId="0" applyAlignment="1">
      <alignment vertical="center" wrapText="1"/>
    </xf>
    <xf numFmtId="0" fontId="0" fillId="0" borderId="15" xfId="0" applyBorder="1" applyAlignment="1">
      <alignment vertical="center"/>
    </xf>
    <xf numFmtId="0" fontId="5" fillId="3" borderId="19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166" fontId="5" fillId="0" borderId="0" xfId="0" applyNumberFormat="1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3" borderId="0" xfId="0" applyFont="1" applyFill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center" vertical="center"/>
    </xf>
    <xf numFmtId="165" fontId="11" fillId="0" borderId="0" xfId="0" applyNumberFormat="1" applyFont="1" applyAlignment="1">
      <alignment horizontal="right" vertical="center"/>
    </xf>
    <xf numFmtId="0" fontId="10" fillId="0" borderId="0" xfId="0" applyFont="1" applyAlignment="1">
      <alignment vertical="center"/>
    </xf>
    <xf numFmtId="8" fontId="5" fillId="0" borderId="0" xfId="0" applyNumberFormat="1" applyFont="1" applyAlignment="1">
      <alignment horizontal="right"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0" fillId="0" borderId="18" xfId="0" applyBorder="1" applyAlignment="1">
      <alignment horizontal="right" vertical="center"/>
    </xf>
    <xf numFmtId="8" fontId="5" fillId="0" borderId="0" xfId="1" applyNumberFormat="1" applyFont="1" applyFill="1" applyAlignment="1">
      <alignment horizontal="right" vertical="center"/>
    </xf>
    <xf numFmtId="0" fontId="15" fillId="0" borderId="6" xfId="2" applyFill="1" applyBorder="1" applyAlignment="1">
      <alignment vertical="center"/>
    </xf>
    <xf numFmtId="7" fontId="5" fillId="5" borderId="0" xfId="1" applyNumberFormat="1" applyFont="1" applyFill="1" applyAlignment="1">
      <alignment horizontal="right" vertical="center"/>
    </xf>
    <xf numFmtId="0" fontId="5" fillId="5" borderId="0" xfId="0" applyFont="1" applyFill="1" applyAlignment="1">
      <alignment horizontal="center" vertical="center"/>
    </xf>
    <xf numFmtId="0" fontId="5" fillId="5" borderId="0" xfId="0" applyFont="1" applyFill="1" applyAlignment="1">
      <alignment vertical="center"/>
    </xf>
    <xf numFmtId="165" fontId="6" fillId="5" borderId="0" xfId="0" applyNumberFormat="1" applyFont="1" applyFill="1" applyAlignment="1">
      <alignment vertical="center"/>
    </xf>
    <xf numFmtId="0" fontId="0" fillId="3" borderId="22" xfId="0" applyFill="1" applyBorder="1" applyAlignment="1">
      <alignment horizontal="left" vertical="center"/>
    </xf>
    <xf numFmtId="164" fontId="0" fillId="3" borderId="22" xfId="0" applyNumberFormat="1" applyFill="1" applyBorder="1" applyAlignment="1">
      <alignment horizontal="left" vertical="center"/>
    </xf>
    <xf numFmtId="164" fontId="0" fillId="3" borderId="23" xfId="0" applyNumberFormat="1" applyFill="1" applyBorder="1" applyAlignment="1">
      <alignment horizontal="left" vertical="center"/>
    </xf>
    <xf numFmtId="0" fontId="5" fillId="3" borderId="8" xfId="0" applyFont="1" applyFill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0" fontId="0" fillId="3" borderId="8" xfId="0" applyFill="1" applyBorder="1" applyAlignment="1">
      <alignment horizontal="left" vertical="center"/>
    </xf>
    <xf numFmtId="0" fontId="0" fillId="0" borderId="0" xfId="0" applyAlignment="1">
      <alignment horizontal="right" vertical="center" wrapText="1"/>
    </xf>
    <xf numFmtId="0" fontId="0" fillId="3" borderId="21" xfId="0" applyFill="1" applyBorder="1" applyAlignment="1">
      <alignment horizontal="left" vertic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upplycentre@cadetsandgems.rcnz.org.nz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upplycentre@cadetsandgems.rcnz.org.n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02"/>
  <sheetViews>
    <sheetView showGridLines="0" showZeros="0" tabSelected="1" zoomScaleNormal="100" workbookViewId="0"/>
  </sheetViews>
  <sheetFormatPr defaultColWidth="9.140625" defaultRowHeight="12.75" x14ac:dyDescent="0.2"/>
  <cols>
    <col min="1" max="1" width="0.85546875" style="1" customWidth="1"/>
    <col min="2" max="2" width="7.7109375" style="1" customWidth="1"/>
    <col min="3" max="3" width="5.7109375" style="1" customWidth="1"/>
    <col min="4" max="4" width="27.7109375" style="1" customWidth="1"/>
    <col min="5" max="5" width="7.7109375" style="1" customWidth="1"/>
    <col min="6" max="6" width="5.7109375" style="1" customWidth="1"/>
    <col min="7" max="7" width="27.7109375" style="1" customWidth="1"/>
    <col min="8" max="8" width="7.7109375" style="1" customWidth="1"/>
    <col min="9" max="9" width="5.7109375" style="1" customWidth="1"/>
    <col min="10" max="10" width="27.7109375" style="1" customWidth="1"/>
    <col min="11" max="16384" width="9.140625" style="1"/>
  </cols>
  <sheetData>
    <row r="1" spans="2:10" ht="5.0999999999999996" customHeight="1" thickBot="1" x14ac:dyDescent="0.25">
      <c r="C1" s="3"/>
      <c r="D1" s="47"/>
      <c r="G1" s="47"/>
      <c r="J1" s="47"/>
    </row>
    <row r="2" spans="2:10" s="46" customFormat="1" ht="20.100000000000001" customHeight="1" x14ac:dyDescent="0.2">
      <c r="B2" s="7" t="s">
        <v>381</v>
      </c>
      <c r="C2" s="18"/>
      <c r="D2" s="8"/>
      <c r="E2" s="9"/>
      <c r="F2" s="9"/>
      <c r="G2" s="8"/>
      <c r="H2" s="10" t="s">
        <v>0</v>
      </c>
      <c r="I2" s="10"/>
      <c r="J2" s="41"/>
    </row>
    <row r="3" spans="2:10" s="47" customFormat="1" ht="12.75" customHeight="1" x14ac:dyDescent="0.2">
      <c r="B3" s="78" t="s">
        <v>54</v>
      </c>
      <c r="C3" s="79"/>
      <c r="D3" s="79"/>
      <c r="E3" s="79"/>
      <c r="F3" s="79"/>
      <c r="G3" s="79"/>
      <c r="H3" s="79"/>
      <c r="I3" s="79"/>
      <c r="J3" s="80"/>
    </row>
    <row r="4" spans="2:10" ht="15" customHeight="1" x14ac:dyDescent="0.2">
      <c r="B4" s="50" t="s">
        <v>15</v>
      </c>
      <c r="C4" s="81"/>
      <c r="D4" s="81"/>
      <c r="E4" s="82" t="s">
        <v>63</v>
      </c>
      <c r="F4" s="82"/>
      <c r="G4" s="52"/>
      <c r="H4" s="49" t="s">
        <v>1</v>
      </c>
      <c r="I4" s="81"/>
      <c r="J4" s="83"/>
    </row>
    <row r="5" spans="2:10" ht="6" customHeight="1" x14ac:dyDescent="0.2">
      <c r="B5" s="50"/>
      <c r="C5" s="3"/>
      <c r="E5" s="53"/>
      <c r="F5" s="53"/>
      <c r="H5" s="49"/>
      <c r="J5" s="54"/>
    </row>
    <row r="6" spans="2:10" ht="15" customHeight="1" x14ac:dyDescent="0.2">
      <c r="B6" s="50" t="s">
        <v>62</v>
      </c>
      <c r="C6" s="74"/>
      <c r="D6" s="74"/>
      <c r="E6" s="74"/>
      <c r="F6" s="74"/>
      <c r="G6" s="74"/>
      <c r="H6" s="49" t="s">
        <v>2</v>
      </c>
      <c r="I6" s="75"/>
      <c r="J6" s="76"/>
    </row>
    <row r="7" spans="2:10" ht="6" customHeight="1" x14ac:dyDescent="0.2">
      <c r="B7" s="15"/>
      <c r="C7" s="3"/>
      <c r="I7" s="16"/>
      <c r="J7" s="42"/>
    </row>
    <row r="8" spans="2:10" ht="15" customHeight="1" thickBot="1" x14ac:dyDescent="0.25">
      <c r="B8" s="11" t="s">
        <v>186</v>
      </c>
      <c r="C8" s="19"/>
      <c r="D8" s="2" t="s">
        <v>187</v>
      </c>
      <c r="E8" s="2"/>
      <c r="F8" s="2"/>
      <c r="G8" s="2" t="s">
        <v>386</v>
      </c>
      <c r="H8" s="2"/>
      <c r="I8" s="2"/>
      <c r="J8" s="43"/>
    </row>
    <row r="9" spans="2:10" ht="15" customHeight="1" thickBot="1" x14ac:dyDescent="0.25">
      <c r="B9" s="12" t="s">
        <v>64</v>
      </c>
      <c r="C9" s="69" t="s">
        <v>315</v>
      </c>
      <c r="D9" s="13"/>
      <c r="E9" s="13"/>
      <c r="F9" s="51"/>
      <c r="G9" s="13" t="s">
        <v>388</v>
      </c>
      <c r="H9" s="13"/>
      <c r="I9" s="13"/>
      <c r="J9" s="67" t="s">
        <v>387</v>
      </c>
    </row>
    <row r="10" spans="2:10" s="3" customFormat="1" ht="5.0999999999999996" customHeight="1" x14ac:dyDescent="0.2">
      <c r="B10" s="17"/>
      <c r="C10" s="17"/>
      <c r="D10" s="17"/>
      <c r="E10" s="17"/>
      <c r="F10" s="17"/>
      <c r="G10" s="17"/>
      <c r="H10" s="17"/>
      <c r="I10" s="17"/>
      <c r="J10" s="17"/>
    </row>
    <row r="11" spans="2:10" s="3" customFormat="1" ht="12.75" customHeight="1" x14ac:dyDescent="0.2">
      <c r="B11" s="20" t="s">
        <v>379</v>
      </c>
      <c r="C11" s="20"/>
    </row>
    <row r="12" spans="2:10" s="3" customFormat="1" ht="12.75" customHeight="1" x14ac:dyDescent="0.2">
      <c r="B12" s="25"/>
      <c r="C12" s="14">
        <v>1216</v>
      </c>
      <c r="D12" s="3" t="s">
        <v>188</v>
      </c>
      <c r="E12" s="25"/>
      <c r="F12" s="14">
        <v>1242</v>
      </c>
      <c r="G12" s="3" t="s">
        <v>112</v>
      </c>
      <c r="H12" s="25"/>
      <c r="I12" s="14">
        <v>1285</v>
      </c>
      <c r="J12" s="3" t="s">
        <v>254</v>
      </c>
    </row>
    <row r="13" spans="2:10" s="3" customFormat="1" ht="12.75" customHeight="1" x14ac:dyDescent="0.2">
      <c r="B13" s="25"/>
      <c r="C13" s="14">
        <v>1235</v>
      </c>
      <c r="D13" s="3" t="s">
        <v>189</v>
      </c>
      <c r="E13" s="25"/>
      <c r="F13" s="14">
        <v>1219</v>
      </c>
      <c r="G13" s="3" t="s">
        <v>226</v>
      </c>
      <c r="H13" s="25"/>
      <c r="I13" s="14">
        <v>1253</v>
      </c>
      <c r="J13" s="3" t="s">
        <v>258</v>
      </c>
    </row>
    <row r="14" spans="2:10" s="3" customFormat="1" ht="12.75" customHeight="1" x14ac:dyDescent="0.2">
      <c r="B14" s="25"/>
      <c r="C14" s="14">
        <v>1256</v>
      </c>
      <c r="D14" s="3" t="s">
        <v>190</v>
      </c>
      <c r="E14" s="25"/>
      <c r="F14" s="14">
        <v>1220</v>
      </c>
      <c r="G14" s="3" t="s">
        <v>227</v>
      </c>
      <c r="H14" s="25"/>
      <c r="I14" s="14">
        <v>1286</v>
      </c>
      <c r="J14" s="3" t="s">
        <v>261</v>
      </c>
    </row>
    <row r="15" spans="2:10" s="3" customFormat="1" ht="12.75" customHeight="1" x14ac:dyDescent="0.2">
      <c r="B15" s="25"/>
      <c r="C15" s="14">
        <v>1257</v>
      </c>
      <c r="D15" s="3" t="s">
        <v>71</v>
      </c>
      <c r="E15" s="25"/>
      <c r="F15" s="14">
        <v>1276</v>
      </c>
      <c r="G15" s="3" t="s">
        <v>115</v>
      </c>
      <c r="H15" s="25"/>
      <c r="I15" s="14">
        <v>1287</v>
      </c>
      <c r="J15" s="3" t="s">
        <v>259</v>
      </c>
    </row>
    <row r="16" spans="2:10" s="3" customFormat="1" ht="12.75" customHeight="1" x14ac:dyDescent="0.2">
      <c r="B16" s="25"/>
      <c r="C16" s="14">
        <v>1258</v>
      </c>
      <c r="D16" s="3" t="s">
        <v>191</v>
      </c>
      <c r="E16" s="25"/>
      <c r="F16" s="14">
        <v>1277</v>
      </c>
      <c r="G16" s="3" t="s">
        <v>228</v>
      </c>
      <c r="H16" s="25"/>
      <c r="I16" s="14">
        <v>1288</v>
      </c>
      <c r="J16" s="3" t="s">
        <v>262</v>
      </c>
    </row>
    <row r="17" spans="2:10" s="3" customFormat="1" ht="12.75" customHeight="1" x14ac:dyDescent="0.2">
      <c r="B17" s="25"/>
      <c r="C17" s="14">
        <v>1201</v>
      </c>
      <c r="D17" s="3" t="s">
        <v>345</v>
      </c>
      <c r="E17" s="25" t="s">
        <v>8</v>
      </c>
      <c r="F17" s="14">
        <v>1221</v>
      </c>
      <c r="G17" s="3" t="s">
        <v>229</v>
      </c>
      <c r="H17" s="25"/>
      <c r="I17" s="14">
        <v>1254</v>
      </c>
      <c r="J17" s="3" t="s">
        <v>263</v>
      </c>
    </row>
    <row r="18" spans="2:10" s="3" customFormat="1" ht="12.75" customHeight="1" x14ac:dyDescent="0.2">
      <c r="B18" s="25"/>
      <c r="C18" s="14">
        <v>1217</v>
      </c>
      <c r="D18" s="3" t="s">
        <v>192</v>
      </c>
      <c r="E18" s="25"/>
      <c r="F18" s="14">
        <v>1278</v>
      </c>
      <c r="G18" s="3" t="s">
        <v>230</v>
      </c>
      <c r="H18" s="25"/>
      <c r="I18" s="14">
        <v>1289</v>
      </c>
      <c r="J18" s="3" t="s">
        <v>264</v>
      </c>
    </row>
    <row r="19" spans="2:10" s="3" customFormat="1" ht="12.75" customHeight="1" x14ac:dyDescent="0.2">
      <c r="B19" s="25"/>
      <c r="C19" s="14">
        <v>1218</v>
      </c>
      <c r="D19" s="3" t="s">
        <v>193</v>
      </c>
      <c r="E19" s="25"/>
      <c r="F19" s="14">
        <v>1222</v>
      </c>
      <c r="G19" s="3" t="s">
        <v>231</v>
      </c>
      <c r="H19" s="25"/>
      <c r="I19" s="14">
        <v>1290</v>
      </c>
      <c r="J19" s="3" t="s">
        <v>265</v>
      </c>
    </row>
    <row r="20" spans="2:10" s="3" customFormat="1" ht="12.75" customHeight="1" x14ac:dyDescent="0.2">
      <c r="B20" s="25"/>
      <c r="C20" s="14">
        <v>1259</v>
      </c>
      <c r="D20" s="3" t="s">
        <v>194</v>
      </c>
      <c r="E20" s="25"/>
      <c r="F20" s="14">
        <v>1279</v>
      </c>
      <c r="G20" s="3" t="s">
        <v>232</v>
      </c>
      <c r="H20" s="25"/>
      <c r="I20" s="14">
        <v>1229</v>
      </c>
      <c r="J20" s="3" t="s">
        <v>266</v>
      </c>
    </row>
    <row r="21" spans="2:10" s="3" customFormat="1" ht="12.75" customHeight="1" x14ac:dyDescent="0.2">
      <c r="B21" s="25"/>
      <c r="C21" s="14">
        <v>1260</v>
      </c>
      <c r="D21" s="3" t="s">
        <v>195</v>
      </c>
      <c r="E21" s="25"/>
      <c r="F21" s="14">
        <v>1223</v>
      </c>
      <c r="G21" s="3" t="s">
        <v>233</v>
      </c>
      <c r="H21" s="25"/>
      <c r="I21" s="14">
        <v>1291</v>
      </c>
      <c r="J21" s="3" t="s">
        <v>155</v>
      </c>
    </row>
    <row r="22" spans="2:10" s="3" customFormat="1" ht="12.75" customHeight="1" x14ac:dyDescent="0.2">
      <c r="B22" s="25"/>
      <c r="C22" s="14">
        <v>1261</v>
      </c>
      <c r="D22" s="3" t="s">
        <v>196</v>
      </c>
      <c r="E22" s="25"/>
      <c r="F22" s="14">
        <v>1243</v>
      </c>
      <c r="G22" s="3" t="s">
        <v>234</v>
      </c>
      <c r="H22" s="25"/>
      <c r="I22" s="14">
        <v>1292</v>
      </c>
      <c r="J22" s="3" t="s">
        <v>157</v>
      </c>
    </row>
    <row r="23" spans="2:10" s="3" customFormat="1" ht="12.75" customHeight="1" x14ac:dyDescent="0.2">
      <c r="B23" s="25" t="s">
        <v>8</v>
      </c>
      <c r="C23" s="14">
        <v>1262</v>
      </c>
      <c r="D23" s="3" t="s">
        <v>76</v>
      </c>
      <c r="E23" s="25"/>
      <c r="F23" s="14">
        <v>1224</v>
      </c>
      <c r="G23" s="3" t="s">
        <v>235</v>
      </c>
      <c r="H23" s="25"/>
      <c r="I23" s="14">
        <v>1293</v>
      </c>
      <c r="J23" s="3" t="s">
        <v>267</v>
      </c>
    </row>
    <row r="24" spans="2:10" s="3" customFormat="1" ht="12.75" customHeight="1" x14ac:dyDescent="0.2">
      <c r="B24" s="25"/>
      <c r="C24" s="14">
        <v>1263</v>
      </c>
      <c r="D24" s="3" t="s">
        <v>197</v>
      </c>
      <c r="E24" s="25"/>
      <c r="F24" s="14">
        <v>1225</v>
      </c>
      <c r="G24" s="3" t="s">
        <v>236</v>
      </c>
      <c r="H24" s="25"/>
      <c r="I24" s="14">
        <v>1209</v>
      </c>
      <c r="J24" s="3" t="s">
        <v>268</v>
      </c>
    </row>
    <row r="25" spans="2:10" s="3" customFormat="1" ht="12.75" customHeight="1" x14ac:dyDescent="0.2">
      <c r="B25" s="25"/>
      <c r="C25" s="14">
        <v>1234</v>
      </c>
      <c r="D25" s="3" t="s">
        <v>78</v>
      </c>
      <c r="E25" s="25"/>
      <c r="F25" s="14">
        <v>1226</v>
      </c>
      <c r="G25" s="3" t="s">
        <v>237</v>
      </c>
      <c r="H25" s="25"/>
      <c r="I25" s="14">
        <v>1294</v>
      </c>
      <c r="J25" s="3" t="s">
        <v>269</v>
      </c>
    </row>
    <row r="26" spans="2:10" s="3" customFormat="1" ht="12.75" customHeight="1" x14ac:dyDescent="0.2">
      <c r="B26" s="25"/>
      <c r="C26" s="14">
        <v>1264</v>
      </c>
      <c r="D26" s="3" t="s">
        <v>198</v>
      </c>
      <c r="E26" s="25"/>
      <c r="F26" s="14">
        <v>1299</v>
      </c>
      <c r="G26" s="3" t="s">
        <v>238</v>
      </c>
      <c r="H26" s="25"/>
      <c r="I26" s="14">
        <v>1210</v>
      </c>
      <c r="J26" s="3" t="s">
        <v>270</v>
      </c>
    </row>
    <row r="27" spans="2:10" s="3" customFormat="1" ht="12.75" customHeight="1" x14ac:dyDescent="0.2">
      <c r="B27" s="25"/>
      <c r="C27" s="14">
        <v>1265</v>
      </c>
      <c r="D27" s="3" t="s">
        <v>199</v>
      </c>
      <c r="E27" s="25"/>
      <c r="F27" s="14">
        <v>1244</v>
      </c>
      <c r="G27" s="3" t="s">
        <v>130</v>
      </c>
      <c r="H27" s="25"/>
      <c r="I27" s="14">
        <v>1295</v>
      </c>
      <c r="J27" s="3" t="s">
        <v>164</v>
      </c>
    </row>
    <row r="28" spans="2:10" s="3" customFormat="1" ht="12.75" customHeight="1" x14ac:dyDescent="0.2">
      <c r="B28" s="25"/>
      <c r="C28" s="14">
        <v>1236</v>
      </c>
      <c r="D28" s="3" t="s">
        <v>200</v>
      </c>
      <c r="E28" s="25"/>
      <c r="F28" s="14">
        <v>1245</v>
      </c>
      <c r="G28" s="3" t="s">
        <v>239</v>
      </c>
      <c r="H28" s="25" t="s">
        <v>8</v>
      </c>
      <c r="I28" s="14">
        <v>1296</v>
      </c>
      <c r="J28" s="3" t="s">
        <v>165</v>
      </c>
    </row>
    <row r="29" spans="2:10" s="3" customFormat="1" ht="12.75" customHeight="1" x14ac:dyDescent="0.2">
      <c r="B29" s="25"/>
      <c r="C29" s="14">
        <v>1266</v>
      </c>
      <c r="D29" s="3" t="s">
        <v>201</v>
      </c>
      <c r="E29" s="25"/>
      <c r="F29" s="14">
        <v>1204</v>
      </c>
      <c r="G29" s="3" t="s">
        <v>240</v>
      </c>
      <c r="H29" s="25"/>
      <c r="I29" s="14">
        <v>1211</v>
      </c>
      <c r="J29" s="3" t="s">
        <v>271</v>
      </c>
    </row>
    <row r="30" spans="2:10" s="3" customFormat="1" ht="12.75" customHeight="1" x14ac:dyDescent="0.2">
      <c r="B30" s="25"/>
      <c r="C30" s="14">
        <v>1237</v>
      </c>
      <c r="D30" s="3" t="s">
        <v>202</v>
      </c>
      <c r="E30" s="25" t="s">
        <v>8</v>
      </c>
      <c r="F30" s="14">
        <v>1246</v>
      </c>
      <c r="G30" s="3" t="s">
        <v>241</v>
      </c>
      <c r="H30" s="25" t="s">
        <v>8</v>
      </c>
      <c r="I30" s="14">
        <v>1232</v>
      </c>
      <c r="J30" s="3" t="s">
        <v>272</v>
      </c>
    </row>
    <row r="31" spans="2:10" s="3" customFormat="1" ht="12.75" customHeight="1" x14ac:dyDescent="0.2">
      <c r="B31" s="25"/>
      <c r="C31" s="14">
        <v>1267</v>
      </c>
      <c r="D31" s="3" t="s">
        <v>203</v>
      </c>
      <c r="E31" s="25"/>
      <c r="F31" s="14">
        <v>1205</v>
      </c>
      <c r="G31" s="3" t="s">
        <v>242</v>
      </c>
      <c r="H31" s="25" t="s">
        <v>8</v>
      </c>
      <c r="I31" s="14">
        <v>1212</v>
      </c>
      <c r="J31" s="3" t="s">
        <v>273</v>
      </c>
    </row>
    <row r="32" spans="2:10" s="3" customFormat="1" ht="12.75" customHeight="1" x14ac:dyDescent="0.2">
      <c r="B32" s="25"/>
      <c r="C32" s="14">
        <v>1200</v>
      </c>
      <c r="D32" s="3" t="s">
        <v>204</v>
      </c>
      <c r="E32" s="25"/>
      <c r="F32" s="14">
        <v>1280</v>
      </c>
      <c r="G32" s="3" t="s">
        <v>243</v>
      </c>
      <c r="H32" s="25"/>
      <c r="I32" s="14">
        <v>1213</v>
      </c>
      <c r="J32" s="3" t="s">
        <v>274</v>
      </c>
    </row>
    <row r="33" spans="2:10" s="3" customFormat="1" ht="12.75" customHeight="1" x14ac:dyDescent="0.2">
      <c r="B33" s="25"/>
      <c r="C33" s="14">
        <v>1268</v>
      </c>
      <c r="D33" s="3" t="s">
        <v>205</v>
      </c>
      <c r="E33" s="25"/>
      <c r="F33" s="14">
        <v>1247</v>
      </c>
      <c r="G33" s="3" t="s">
        <v>244</v>
      </c>
      <c r="H33" s="25"/>
      <c r="I33" s="14">
        <v>1214</v>
      </c>
      <c r="J33" s="3" t="s">
        <v>275</v>
      </c>
    </row>
    <row r="34" spans="2:10" s="3" customFormat="1" ht="12.75" customHeight="1" x14ac:dyDescent="0.2">
      <c r="B34" s="25"/>
      <c r="C34" s="14">
        <v>1269</v>
      </c>
      <c r="D34" s="3" t="s">
        <v>206</v>
      </c>
      <c r="E34" s="25"/>
      <c r="F34" s="14">
        <v>1206</v>
      </c>
      <c r="G34" s="3" t="s">
        <v>245</v>
      </c>
      <c r="H34" s="25"/>
      <c r="I34" s="14">
        <v>1230</v>
      </c>
      <c r="J34" s="3" t="s">
        <v>276</v>
      </c>
    </row>
    <row r="35" spans="2:10" s="3" customFormat="1" ht="12.75" customHeight="1" x14ac:dyDescent="0.2">
      <c r="B35" s="25"/>
      <c r="C35" s="14">
        <v>1270</v>
      </c>
      <c r="D35" s="3" t="s">
        <v>207</v>
      </c>
      <c r="E35" s="25"/>
      <c r="F35" s="14">
        <v>1281</v>
      </c>
      <c r="G35" s="3" t="s">
        <v>246</v>
      </c>
      <c r="H35" s="25"/>
      <c r="I35" s="14">
        <v>1231</v>
      </c>
      <c r="J35" s="3" t="s">
        <v>277</v>
      </c>
    </row>
    <row r="36" spans="2:10" s="3" customFormat="1" ht="12.75" customHeight="1" x14ac:dyDescent="0.2">
      <c r="B36" s="25"/>
      <c r="C36" s="14">
        <v>1202</v>
      </c>
      <c r="D36" s="3" t="s">
        <v>208</v>
      </c>
      <c r="E36" s="25"/>
      <c r="F36" s="14">
        <v>1282</v>
      </c>
      <c r="G36" s="3" t="s">
        <v>247</v>
      </c>
      <c r="H36" s="25"/>
      <c r="I36" s="14">
        <v>1255</v>
      </c>
      <c r="J36" s="3" t="s">
        <v>278</v>
      </c>
    </row>
    <row r="37" spans="2:10" s="3" customFormat="1" ht="12.75" customHeight="1" x14ac:dyDescent="0.2">
      <c r="B37" s="25"/>
      <c r="C37" s="14">
        <v>1238</v>
      </c>
      <c r="D37" s="3" t="s">
        <v>209</v>
      </c>
      <c r="E37" s="25"/>
      <c r="F37" s="14">
        <v>1248</v>
      </c>
      <c r="G37" s="3" t="s">
        <v>248</v>
      </c>
      <c r="H37" s="55"/>
      <c r="I37" s="14">
        <v>1233</v>
      </c>
      <c r="J37" s="3" t="s">
        <v>279</v>
      </c>
    </row>
    <row r="38" spans="2:10" s="3" customFormat="1" ht="12.75" customHeight="1" x14ac:dyDescent="0.2">
      <c r="B38" s="25"/>
      <c r="C38" s="14">
        <v>1271</v>
      </c>
      <c r="D38" s="3" t="s">
        <v>210</v>
      </c>
      <c r="E38" s="25"/>
      <c r="F38" s="14">
        <v>1249</v>
      </c>
      <c r="G38" s="3" t="s">
        <v>249</v>
      </c>
      <c r="H38" s="56"/>
      <c r="I38" s="14">
        <v>1297</v>
      </c>
      <c r="J38" s="3" t="s">
        <v>175</v>
      </c>
    </row>
    <row r="39" spans="2:10" s="3" customFormat="1" ht="12.75" customHeight="1" x14ac:dyDescent="0.2">
      <c r="B39" s="25"/>
      <c r="C39" s="14">
        <v>1272</v>
      </c>
      <c r="D39" s="3" t="s">
        <v>211</v>
      </c>
      <c r="E39" s="25"/>
      <c r="F39" s="14">
        <v>1207</v>
      </c>
      <c r="G39" s="3" t="s">
        <v>250</v>
      </c>
      <c r="H39" s="56"/>
      <c r="I39" s="14">
        <v>1215</v>
      </c>
      <c r="J39" s="3" t="s">
        <v>280</v>
      </c>
    </row>
    <row r="40" spans="2:10" s="3" customFormat="1" ht="12.75" customHeight="1" x14ac:dyDescent="0.2">
      <c r="B40" s="25"/>
      <c r="C40" s="14">
        <v>1239</v>
      </c>
      <c r="D40" s="3" t="s">
        <v>212</v>
      </c>
      <c r="E40" s="25"/>
      <c r="F40" s="14">
        <v>1283</v>
      </c>
      <c r="G40" s="3" t="s">
        <v>135</v>
      </c>
      <c r="H40" s="14"/>
      <c r="I40" s="14"/>
    </row>
    <row r="41" spans="2:10" s="3" customFormat="1" ht="12.75" customHeight="1" x14ac:dyDescent="0.2">
      <c r="B41" s="25"/>
      <c r="C41" s="14">
        <v>1273</v>
      </c>
      <c r="D41" s="3" t="s">
        <v>213</v>
      </c>
      <c r="E41" s="25"/>
      <c r="F41" s="14">
        <v>1208</v>
      </c>
      <c r="G41" s="3" t="s">
        <v>147</v>
      </c>
      <c r="H41" s="14"/>
      <c r="I41" s="14"/>
    </row>
    <row r="42" spans="2:10" s="3" customFormat="1" ht="12.75" customHeight="1" x14ac:dyDescent="0.2">
      <c r="B42" s="25"/>
      <c r="C42" s="14">
        <v>1298</v>
      </c>
      <c r="D42" s="3" t="s">
        <v>214</v>
      </c>
      <c r="E42" s="25"/>
      <c r="F42" s="14">
        <v>1227</v>
      </c>
      <c r="G42" s="3" t="s">
        <v>251</v>
      </c>
      <c r="H42" s="14"/>
      <c r="I42" s="14"/>
    </row>
    <row r="43" spans="2:10" s="3" customFormat="1" ht="12.75" customHeight="1" x14ac:dyDescent="0.2">
      <c r="B43" s="25"/>
      <c r="C43" s="14">
        <v>1240</v>
      </c>
      <c r="D43" s="3" t="s">
        <v>215</v>
      </c>
      <c r="E43" s="25"/>
      <c r="F43" s="14">
        <v>1228</v>
      </c>
      <c r="G43" s="3" t="s">
        <v>252</v>
      </c>
      <c r="H43" s="14"/>
      <c r="I43" s="14"/>
    </row>
    <row r="44" spans="2:10" s="3" customFormat="1" ht="12.75" customHeight="1" x14ac:dyDescent="0.2">
      <c r="B44" s="25"/>
      <c r="C44" s="14">
        <v>1274</v>
      </c>
      <c r="D44" s="3" t="s">
        <v>216</v>
      </c>
      <c r="E44" s="25"/>
      <c r="F44" s="14">
        <v>1284</v>
      </c>
      <c r="G44" s="3" t="s">
        <v>253</v>
      </c>
      <c r="H44" s="14"/>
      <c r="I44" s="14"/>
    </row>
    <row r="45" spans="2:10" s="3" customFormat="1" ht="12.75" customHeight="1" x14ac:dyDescent="0.2">
      <c r="B45" s="25"/>
      <c r="C45" s="14">
        <v>1203</v>
      </c>
      <c r="D45" s="3" t="s">
        <v>217</v>
      </c>
      <c r="E45" s="25"/>
      <c r="F45" s="14">
        <v>1251</v>
      </c>
      <c r="G45" s="3" t="s">
        <v>338</v>
      </c>
      <c r="H45" s="14"/>
      <c r="I45" s="14"/>
    </row>
    <row r="46" spans="2:10" s="3" customFormat="1" ht="12.75" customHeight="1" x14ac:dyDescent="0.2">
      <c r="B46" s="25"/>
      <c r="C46" s="14">
        <v>1275</v>
      </c>
      <c r="D46" s="3" t="s">
        <v>218</v>
      </c>
      <c r="E46" s="25"/>
      <c r="F46" s="14">
        <v>1250</v>
      </c>
      <c r="G46" s="3" t="s">
        <v>255</v>
      </c>
      <c r="H46" s="14"/>
      <c r="I46" s="14"/>
    </row>
    <row r="47" spans="2:10" s="3" customFormat="1" ht="12.75" customHeight="1" x14ac:dyDescent="0.2">
      <c r="B47" s="25"/>
      <c r="C47" s="14">
        <v>1241</v>
      </c>
      <c r="D47" s="3" t="s">
        <v>219</v>
      </c>
      <c r="E47" s="25"/>
      <c r="F47" s="14">
        <v>1252</v>
      </c>
      <c r="G47" s="3" t="s">
        <v>256</v>
      </c>
      <c r="H47" s="14"/>
      <c r="I47" s="14"/>
    </row>
    <row r="48" spans="2:10" s="3" customFormat="1" ht="12.75" customHeight="1" x14ac:dyDescent="0.2"/>
    <row r="49" spans="1:10" s="3" customFormat="1" ht="12.75" customHeight="1" x14ac:dyDescent="0.2">
      <c r="E49" s="27" t="s">
        <v>282</v>
      </c>
      <c r="G49" s="57">
        <v>1.8</v>
      </c>
      <c r="H49" s="20">
        <f>SUM(B12:B47)+SUM(E12:E47)+SUM(H12:H47)</f>
        <v>0</v>
      </c>
      <c r="J49" s="6">
        <f>H49*G49</f>
        <v>0</v>
      </c>
    </row>
    <row r="50" spans="1:10" s="3" customFormat="1" ht="6" customHeight="1" x14ac:dyDescent="0.2">
      <c r="B50" s="17"/>
      <c r="C50" s="17"/>
      <c r="D50" s="17"/>
      <c r="E50" s="17"/>
      <c r="F50" s="17"/>
      <c r="G50" s="17"/>
      <c r="H50" s="17"/>
      <c r="I50" s="17"/>
      <c r="J50" s="17"/>
    </row>
    <row r="51" spans="1:10" s="3" customFormat="1" ht="12.75" customHeight="1" x14ac:dyDescent="0.2">
      <c r="B51" s="20" t="s">
        <v>9</v>
      </c>
      <c r="C51" s="20"/>
    </row>
    <row r="52" spans="1:10" s="3" customFormat="1" ht="12.75" customHeight="1" x14ac:dyDescent="0.2">
      <c r="B52" s="25"/>
      <c r="C52" s="14">
        <v>2215</v>
      </c>
      <c r="D52" s="3" t="s">
        <v>220</v>
      </c>
      <c r="E52" s="56"/>
      <c r="F52" s="14">
        <v>2216</v>
      </c>
      <c r="G52" s="3" t="s">
        <v>260</v>
      </c>
      <c r="H52" s="25"/>
      <c r="I52" s="14">
        <v>2217</v>
      </c>
      <c r="J52" s="3" t="s">
        <v>281</v>
      </c>
    </row>
    <row r="53" spans="1:10" s="3" customFormat="1" ht="12.75" customHeight="1" x14ac:dyDescent="0.2">
      <c r="B53" s="25"/>
      <c r="C53" s="14">
        <v>2074</v>
      </c>
      <c r="D53" s="3" t="s">
        <v>13</v>
      </c>
      <c r="E53" s="25"/>
      <c r="F53" s="14">
        <v>2312</v>
      </c>
      <c r="G53" s="3" t="s">
        <v>344</v>
      </c>
      <c r="H53" s="25"/>
      <c r="I53" s="14">
        <v>2013</v>
      </c>
      <c r="J53" s="3" t="s">
        <v>185</v>
      </c>
    </row>
    <row r="54" spans="1:10" s="3" customFormat="1" ht="12.75" customHeight="1" x14ac:dyDescent="0.2"/>
    <row r="55" spans="1:10" s="3" customFormat="1" ht="12.75" customHeight="1" x14ac:dyDescent="0.2">
      <c r="B55" s="14"/>
      <c r="C55" s="14"/>
    </row>
    <row r="56" spans="1:10" s="3" customFormat="1" ht="12.75" customHeight="1" x14ac:dyDescent="0.2">
      <c r="E56" s="27" t="s">
        <v>21</v>
      </c>
      <c r="G56" s="57">
        <v>1.8</v>
      </c>
      <c r="H56" s="20">
        <f>SUM(B52:B54)+SUM(E52:E54)+SUM(H52:H54)</f>
        <v>0</v>
      </c>
      <c r="J56" s="6">
        <f>H56*G56</f>
        <v>0</v>
      </c>
    </row>
    <row r="57" spans="1:10" s="3" customFormat="1" ht="6" customHeight="1" x14ac:dyDescent="0.2">
      <c r="B57" s="17"/>
      <c r="C57" s="17"/>
      <c r="D57" s="17"/>
      <c r="E57" s="17"/>
      <c r="F57" s="17"/>
      <c r="G57" s="17"/>
      <c r="H57" s="17"/>
      <c r="I57" s="17"/>
      <c r="J57" s="17"/>
    </row>
    <row r="58" spans="1:10" s="3" customFormat="1" ht="12.75" customHeight="1" x14ac:dyDescent="0.2">
      <c r="B58" s="14"/>
      <c r="C58" s="14"/>
      <c r="G58" s="57"/>
      <c r="J58" s="6"/>
    </row>
    <row r="59" spans="1:10" s="3" customFormat="1" ht="12.75" customHeight="1" x14ac:dyDescent="0.2">
      <c r="B59" s="25"/>
      <c r="C59" s="14">
        <v>2520</v>
      </c>
      <c r="D59" s="3" t="s">
        <v>291</v>
      </c>
      <c r="G59" s="57">
        <v>34</v>
      </c>
      <c r="J59" s="6">
        <f>B59*G59</f>
        <v>0</v>
      </c>
    </row>
    <row r="60" spans="1:10" s="3" customFormat="1" ht="12.75" customHeight="1" x14ac:dyDescent="0.2">
      <c r="B60" s="25"/>
      <c r="C60" s="14">
        <v>2521</v>
      </c>
      <c r="D60" s="3" t="s">
        <v>290</v>
      </c>
      <c r="G60" s="57">
        <v>34</v>
      </c>
      <c r="J60" s="6">
        <f>B60*G60</f>
        <v>0</v>
      </c>
    </row>
    <row r="61" spans="1:10" s="3" customFormat="1" ht="12.75" customHeight="1" x14ac:dyDescent="0.2">
      <c r="B61" s="14"/>
      <c r="C61" s="14"/>
      <c r="G61" s="57"/>
      <c r="J61" s="6"/>
    </row>
    <row r="62" spans="1:10" s="20" customFormat="1" ht="15" customHeight="1" thickBot="1" x14ac:dyDescent="0.25">
      <c r="H62" s="27" t="s">
        <v>19</v>
      </c>
      <c r="I62" s="44" t="s">
        <v>55</v>
      </c>
      <c r="J62" s="28">
        <f>SUM(J49:J61)</f>
        <v>0</v>
      </c>
    </row>
    <row r="63" spans="1:10" s="3" customFormat="1" ht="6" customHeight="1" thickTop="1" x14ac:dyDescent="0.2">
      <c r="B63" s="17"/>
      <c r="C63" s="17"/>
      <c r="D63" s="17"/>
      <c r="E63" s="17"/>
      <c r="F63" s="17"/>
      <c r="G63" s="17"/>
      <c r="H63" s="17"/>
      <c r="I63" s="17"/>
      <c r="J63" s="17"/>
    </row>
    <row r="64" spans="1:10" s="48" customFormat="1" ht="12.75" customHeight="1" x14ac:dyDescent="0.2">
      <c r="A64" s="29"/>
      <c r="B64" s="21" t="s">
        <v>12</v>
      </c>
      <c r="C64" s="21"/>
      <c r="D64" s="29"/>
      <c r="E64" s="29"/>
      <c r="F64" s="29"/>
      <c r="G64" s="60"/>
      <c r="H64" s="29"/>
      <c r="I64" s="29"/>
      <c r="J64" s="29"/>
    </row>
    <row r="65" spans="2:10" s="3" customFormat="1" ht="12.75" customHeight="1" x14ac:dyDescent="0.2">
      <c r="B65" s="20" t="s">
        <v>11</v>
      </c>
      <c r="C65" s="20"/>
    </row>
    <row r="66" spans="2:10" s="3" customFormat="1" ht="12.75" customHeight="1" x14ac:dyDescent="0.2">
      <c r="B66" s="25"/>
      <c r="C66" s="14">
        <v>2013</v>
      </c>
      <c r="D66" s="3" t="s">
        <v>221</v>
      </c>
      <c r="H66" s="57">
        <v>2.2000000000000002</v>
      </c>
      <c r="J66" s="6">
        <f t="shared" ref="J66:J71" si="0">B66*H66</f>
        <v>0</v>
      </c>
    </row>
    <row r="67" spans="2:10" s="3" customFormat="1" ht="12.75" customHeight="1" x14ac:dyDescent="0.2">
      <c r="B67" s="25"/>
      <c r="C67" s="14">
        <v>1107</v>
      </c>
      <c r="D67" s="3" t="s">
        <v>222</v>
      </c>
      <c r="H67" s="57">
        <v>2.5</v>
      </c>
      <c r="J67" s="6">
        <f t="shared" si="0"/>
        <v>0</v>
      </c>
    </row>
    <row r="68" spans="2:10" s="3" customFormat="1" ht="12.75" customHeight="1" x14ac:dyDescent="0.2">
      <c r="B68" s="25"/>
      <c r="C68" s="14">
        <v>2024</v>
      </c>
      <c r="D68" s="3" t="s">
        <v>368</v>
      </c>
      <c r="H68" s="57">
        <v>3.2</v>
      </c>
      <c r="J68" s="6">
        <f t="shared" si="0"/>
        <v>0</v>
      </c>
    </row>
    <row r="69" spans="2:10" s="3" customFormat="1" ht="12.75" customHeight="1" x14ac:dyDescent="0.2">
      <c r="B69" s="25"/>
      <c r="C69" s="14">
        <v>2037</v>
      </c>
      <c r="D69" s="3" t="s">
        <v>223</v>
      </c>
      <c r="H69" s="57">
        <v>3.5</v>
      </c>
      <c r="J69" s="6">
        <f t="shared" si="0"/>
        <v>0</v>
      </c>
    </row>
    <row r="70" spans="2:10" s="3" customFormat="1" ht="12.75" customHeight="1" x14ac:dyDescent="0.2">
      <c r="B70" s="25"/>
      <c r="C70" s="14">
        <v>2011</v>
      </c>
      <c r="D70" s="3" t="s">
        <v>224</v>
      </c>
      <c r="H70" s="57">
        <v>2.2000000000000002</v>
      </c>
      <c r="J70" s="6">
        <f t="shared" si="0"/>
        <v>0</v>
      </c>
    </row>
    <row r="71" spans="2:10" s="3" customFormat="1" ht="12.75" customHeight="1" x14ac:dyDescent="0.2">
      <c r="B71" s="25"/>
      <c r="C71" s="14">
        <v>2012</v>
      </c>
      <c r="D71" s="3" t="s">
        <v>225</v>
      </c>
      <c r="H71" s="57">
        <v>2.8</v>
      </c>
      <c r="J71" s="6">
        <f t="shared" si="0"/>
        <v>0</v>
      </c>
    </row>
    <row r="72" spans="2:10" s="3" customFormat="1" ht="12.75" customHeight="1" x14ac:dyDescent="0.2">
      <c r="B72" s="25"/>
      <c r="C72" s="14">
        <v>1113</v>
      </c>
      <c r="D72" s="3" t="s">
        <v>51</v>
      </c>
      <c r="E72" s="3" t="s">
        <v>24</v>
      </c>
      <c r="H72" s="31" t="s">
        <v>36</v>
      </c>
      <c r="I72" s="31"/>
      <c r="J72" s="6"/>
    </row>
    <row r="73" spans="2:10" s="3" customFormat="1" ht="12.75" customHeight="1" x14ac:dyDescent="0.2">
      <c r="C73" s="14"/>
      <c r="D73" s="23" t="s">
        <v>22</v>
      </c>
      <c r="E73" s="77"/>
      <c r="F73" s="77"/>
      <c r="G73" s="77"/>
      <c r="H73" s="77"/>
      <c r="J73" s="6"/>
    </row>
    <row r="74" spans="2:10" s="3" customFormat="1" ht="12.75" customHeight="1" x14ac:dyDescent="0.2">
      <c r="B74" s="33">
        <f>SUM(E75:E80)</f>
        <v>0</v>
      </c>
      <c r="C74" s="14"/>
      <c r="D74" s="3" t="s">
        <v>14</v>
      </c>
      <c r="E74" s="23" t="s">
        <v>37</v>
      </c>
      <c r="H74" s="57">
        <v>21</v>
      </c>
      <c r="J74" s="6">
        <f>B74*H74</f>
        <v>0</v>
      </c>
    </row>
    <row r="75" spans="2:10" s="3" customFormat="1" ht="12.75" customHeight="1" x14ac:dyDescent="0.2">
      <c r="B75" s="14"/>
      <c r="C75" s="14" t="s">
        <v>356</v>
      </c>
      <c r="D75" s="4" t="s">
        <v>26</v>
      </c>
      <c r="E75" s="39"/>
      <c r="H75" s="57"/>
      <c r="J75" s="6"/>
    </row>
    <row r="76" spans="2:10" s="3" customFormat="1" ht="12.75" customHeight="1" x14ac:dyDescent="0.2">
      <c r="B76" s="14"/>
      <c r="C76" s="14" t="s">
        <v>357</v>
      </c>
      <c r="D76" s="4" t="s">
        <v>27</v>
      </c>
      <c r="E76" s="39"/>
      <c r="H76" s="57"/>
      <c r="J76" s="6"/>
    </row>
    <row r="77" spans="2:10" s="3" customFormat="1" ht="12.75" customHeight="1" x14ac:dyDescent="0.2">
      <c r="B77" s="14"/>
      <c r="C77" s="14" t="s">
        <v>358</v>
      </c>
      <c r="D77" s="4" t="s">
        <v>28</v>
      </c>
      <c r="E77" s="39"/>
      <c r="H77" s="57"/>
      <c r="J77" s="6"/>
    </row>
    <row r="78" spans="2:10" s="3" customFormat="1" ht="12.75" customHeight="1" x14ac:dyDescent="0.2">
      <c r="B78" s="14"/>
      <c r="C78" s="14" t="s">
        <v>359</v>
      </c>
      <c r="D78" s="4" t="s">
        <v>29</v>
      </c>
      <c r="E78" s="39"/>
      <c r="H78" s="57"/>
      <c r="J78" s="6"/>
    </row>
    <row r="79" spans="2:10" s="3" customFormat="1" ht="12.75" customHeight="1" x14ac:dyDescent="0.2">
      <c r="B79" s="14"/>
      <c r="C79" s="14" t="s">
        <v>360</v>
      </c>
      <c r="D79" s="4" t="s">
        <v>30</v>
      </c>
      <c r="E79" s="39"/>
      <c r="H79" s="57"/>
      <c r="J79" s="6"/>
    </row>
    <row r="80" spans="2:10" s="3" customFormat="1" ht="12.75" customHeight="1" x14ac:dyDescent="0.2">
      <c r="B80" s="14"/>
      <c r="C80" s="14" t="s">
        <v>361</v>
      </c>
      <c r="D80" s="4" t="s">
        <v>31</v>
      </c>
      <c r="E80" s="39"/>
      <c r="H80" s="57"/>
      <c r="J80" s="6"/>
    </row>
    <row r="81" spans="1:10" s="3" customFormat="1" ht="12.75" customHeight="1" x14ac:dyDescent="0.2">
      <c r="B81" s="33">
        <f>SUM(E82:E85)</f>
        <v>0</v>
      </c>
      <c r="C81" s="14"/>
      <c r="D81" s="3" t="s">
        <v>14</v>
      </c>
      <c r="E81" s="23" t="s">
        <v>37</v>
      </c>
      <c r="H81" s="57">
        <v>23.8</v>
      </c>
      <c r="J81" s="6">
        <f>B81*H81</f>
        <v>0</v>
      </c>
    </row>
    <row r="82" spans="1:10" s="3" customFormat="1" ht="12.75" customHeight="1" x14ac:dyDescent="0.2">
      <c r="B82" s="14"/>
      <c r="C82" s="14" t="s">
        <v>362</v>
      </c>
      <c r="D82" s="4" t="s">
        <v>32</v>
      </c>
      <c r="E82" s="59"/>
      <c r="H82" s="57"/>
      <c r="J82" s="6"/>
    </row>
    <row r="83" spans="1:10" s="3" customFormat="1" ht="12.75" customHeight="1" x14ac:dyDescent="0.2">
      <c r="B83" s="14"/>
      <c r="C83" s="14" t="s">
        <v>363</v>
      </c>
      <c r="D83" s="4" t="s">
        <v>33</v>
      </c>
      <c r="E83" s="59"/>
      <c r="H83" s="57"/>
      <c r="J83" s="6"/>
    </row>
    <row r="84" spans="1:10" s="3" customFormat="1" ht="12.75" customHeight="1" x14ac:dyDescent="0.2">
      <c r="B84" s="14"/>
      <c r="C84" s="14" t="s">
        <v>364</v>
      </c>
      <c r="D84" s="4" t="s">
        <v>34</v>
      </c>
      <c r="E84" s="59"/>
      <c r="H84" s="57"/>
      <c r="J84" s="6"/>
    </row>
    <row r="85" spans="1:10" s="3" customFormat="1" ht="12.75" customHeight="1" x14ac:dyDescent="0.2">
      <c r="B85" s="14"/>
      <c r="C85" s="14" t="s">
        <v>365</v>
      </c>
      <c r="D85" s="4" t="s">
        <v>35</v>
      </c>
      <c r="E85" s="59"/>
      <c r="H85" s="57"/>
      <c r="J85" s="6"/>
    </row>
    <row r="86" spans="1:10" s="3" customFormat="1" ht="12.75" customHeight="1" x14ac:dyDescent="0.2"/>
    <row r="87" spans="1:10" s="20" customFormat="1" ht="12.75" customHeight="1" thickBot="1" x14ac:dyDescent="0.25">
      <c r="H87" s="27" t="s">
        <v>38</v>
      </c>
      <c r="I87" s="44" t="s">
        <v>56</v>
      </c>
      <c r="J87" s="28">
        <f>SUM(J65:J86)</f>
        <v>0</v>
      </c>
    </row>
    <row r="88" spans="1:10" s="3" customFormat="1" ht="6" customHeight="1" thickTop="1" x14ac:dyDescent="0.2">
      <c r="B88" s="17"/>
      <c r="C88" s="17"/>
      <c r="D88" s="17"/>
      <c r="E88" s="17"/>
      <c r="F88" s="17"/>
      <c r="G88" s="17"/>
      <c r="H88" s="17"/>
      <c r="I88" s="17"/>
      <c r="J88" s="17"/>
    </row>
    <row r="89" spans="1:10" s="65" customFormat="1" ht="15" customHeight="1" thickBot="1" x14ac:dyDescent="0.25">
      <c r="B89" s="66" t="s">
        <v>287</v>
      </c>
      <c r="C89" s="66"/>
      <c r="J89" s="66"/>
    </row>
    <row r="90" spans="1:10" s="3" customFormat="1" ht="12.75" customHeight="1" thickTop="1" x14ac:dyDescent="0.2">
      <c r="A90" s="58"/>
      <c r="B90" s="58"/>
      <c r="C90" s="58"/>
      <c r="D90" s="58"/>
      <c r="E90" s="58"/>
      <c r="F90" s="58"/>
      <c r="G90" s="58"/>
      <c r="H90" s="58"/>
      <c r="I90" s="61"/>
      <c r="J90" s="58"/>
    </row>
    <row r="91" spans="1:10" s="3" customFormat="1" ht="12.75" customHeight="1" x14ac:dyDescent="0.2">
      <c r="H91" s="4" t="s">
        <v>285</v>
      </c>
      <c r="I91" s="14" t="s">
        <v>55</v>
      </c>
      <c r="J91" s="36">
        <f>J62</f>
        <v>0</v>
      </c>
    </row>
    <row r="92" spans="1:10" s="3" customFormat="1" ht="12.75" customHeight="1" x14ac:dyDescent="0.2">
      <c r="H92" s="4" t="s">
        <v>286</v>
      </c>
      <c r="I92" s="14" t="s">
        <v>56</v>
      </c>
      <c r="J92" s="36">
        <f>J87</f>
        <v>0</v>
      </c>
    </row>
    <row r="93" spans="1:10" s="3" customFormat="1" ht="12.75" customHeight="1" x14ac:dyDescent="0.2">
      <c r="H93" s="4" t="s">
        <v>59</v>
      </c>
      <c r="I93" s="14" t="s">
        <v>57</v>
      </c>
      <c r="J93" s="36">
        <f>IF(SUM(J91:J92)&lt;&gt;0,Cadets!J135,0)</f>
        <v>0</v>
      </c>
    </row>
    <row r="94" spans="1:10" s="3" customFormat="1" ht="12.75" customHeight="1" x14ac:dyDescent="0.2">
      <c r="H94" s="4" t="s">
        <v>60</v>
      </c>
      <c r="I94" s="14" t="s">
        <v>58</v>
      </c>
      <c r="J94" s="36">
        <f>IF(SUM(J91:J92)&lt;&gt;0,Cadets!J136,0)</f>
        <v>0</v>
      </c>
    </row>
    <row r="95" spans="1:10" s="3" customFormat="1" ht="12.75" customHeight="1" x14ac:dyDescent="0.2">
      <c r="H95" s="4" t="s">
        <v>370</v>
      </c>
      <c r="I95" s="14" t="s">
        <v>283</v>
      </c>
      <c r="J95" s="45">
        <f>SUM(J91:J94)</f>
        <v>0</v>
      </c>
    </row>
    <row r="96" spans="1:10" s="3" customFormat="1" ht="12.75" customHeight="1" x14ac:dyDescent="0.2">
      <c r="I96" s="14"/>
      <c r="J96" s="36"/>
    </row>
    <row r="97" spans="2:10" s="3" customFormat="1" ht="12.75" customHeight="1" x14ac:dyDescent="0.2">
      <c r="H97" s="4" t="s">
        <v>384</v>
      </c>
      <c r="I97" s="14" t="s">
        <v>284</v>
      </c>
      <c r="J97" s="36">
        <f>IF(J95&gt;=30,J95*0.25,0)</f>
        <v>0</v>
      </c>
    </row>
    <row r="98" spans="2:10" s="3" customFormat="1" ht="12.75" customHeight="1" x14ac:dyDescent="0.2">
      <c r="H98" s="4" t="s">
        <v>380</v>
      </c>
      <c r="I98" s="14" t="s">
        <v>378</v>
      </c>
      <c r="J98" s="36">
        <f>IF(J95&lt;30,4,0)</f>
        <v>4</v>
      </c>
    </row>
    <row r="99" spans="2:10" s="3" customFormat="1" ht="12.75" customHeight="1" thickBot="1" x14ac:dyDescent="0.25">
      <c r="H99" s="27" t="s">
        <v>377</v>
      </c>
      <c r="I99" s="14"/>
      <c r="J99" s="37">
        <f>SUM(J95:J98)</f>
        <v>4</v>
      </c>
    </row>
    <row r="100" spans="2:10" s="3" customFormat="1" ht="12.75" customHeight="1" thickTop="1" x14ac:dyDescent="0.2"/>
    <row r="101" spans="2:10" s="24" customFormat="1" ht="12.75" customHeight="1" x14ac:dyDescent="0.2">
      <c r="B101" s="24" t="s">
        <v>371</v>
      </c>
      <c r="J101" s="6"/>
    </row>
    <row r="102" spans="2:10" s="24" customFormat="1" ht="12.75" customHeight="1" x14ac:dyDescent="0.2">
      <c r="B102" s="24" t="s">
        <v>372</v>
      </c>
      <c r="E102" s="24" t="s">
        <v>374</v>
      </c>
    </row>
  </sheetData>
  <sheetProtection selectLockedCells="1" selectUnlockedCells="1"/>
  <mergeCells count="7">
    <mergeCell ref="C6:G6"/>
    <mergeCell ref="I6:J6"/>
    <mergeCell ref="E73:H73"/>
    <mergeCell ref="B3:J3"/>
    <mergeCell ref="C4:D4"/>
    <mergeCell ref="E4:F4"/>
    <mergeCell ref="I4:J4"/>
  </mergeCells>
  <hyperlinks>
    <hyperlink ref="C9" r:id="rId1" xr:uid="{65E1B46C-44CE-4303-90F2-D8FB0506DD53}"/>
  </hyperlinks>
  <pageMargins left="0.39370078740157483" right="0.39370078740157483" top="0.31496062992125984" bottom="0.62992125984251968" header="0.51181102362204722" footer="0.51181102362204722"/>
  <pageSetup paperSize="9" scale="78" firstPageNumber="0" fitToHeight="0" orientation="portrait" horizontalDpi="300" verticalDpi="300" r:id="rId2"/>
  <headerFooter alignWithMargins="0"/>
  <rowBreaks count="1" manualBreakCount="1">
    <brk id="6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144"/>
  <sheetViews>
    <sheetView showGridLines="0" showZeros="0" zoomScaleNormal="100" workbookViewId="0"/>
  </sheetViews>
  <sheetFormatPr defaultColWidth="9.140625" defaultRowHeight="12" x14ac:dyDescent="0.2"/>
  <cols>
    <col min="1" max="1" width="0.85546875" style="3" customWidth="1"/>
    <col min="2" max="2" width="7.7109375" style="3" customWidth="1"/>
    <col min="3" max="3" width="5.7109375" style="3" customWidth="1"/>
    <col min="4" max="4" width="27.7109375" style="3" customWidth="1"/>
    <col min="5" max="5" width="7.7109375" style="3" customWidth="1"/>
    <col min="6" max="6" width="5.7109375" style="3" customWidth="1"/>
    <col min="7" max="7" width="27.7109375" style="3" customWidth="1"/>
    <col min="8" max="8" width="7.7109375" style="3" customWidth="1"/>
    <col min="9" max="9" width="5.7109375" style="3" customWidth="1"/>
    <col min="10" max="10" width="27.7109375" style="3" customWidth="1"/>
    <col min="11" max="16384" width="9.140625" style="3"/>
  </cols>
  <sheetData>
    <row r="1" spans="2:10" s="1" customFormat="1" ht="5.0999999999999996" customHeight="1" thickBot="1" x14ac:dyDescent="0.25">
      <c r="C1" s="3"/>
      <c r="D1" s="47"/>
      <c r="G1" s="47"/>
      <c r="J1" s="47"/>
    </row>
    <row r="2" spans="2:10" s="46" customFormat="1" ht="20.100000000000001" customHeight="1" x14ac:dyDescent="0.2">
      <c r="B2" s="7" t="s">
        <v>382</v>
      </c>
      <c r="C2" s="18"/>
      <c r="D2" s="8"/>
      <c r="E2" s="9"/>
      <c r="F2" s="9"/>
      <c r="G2" s="8"/>
      <c r="H2" s="10" t="s">
        <v>0</v>
      </c>
      <c r="I2" s="10"/>
      <c r="J2" s="41"/>
    </row>
    <row r="3" spans="2:10" s="47" customFormat="1" ht="12.75" customHeight="1" x14ac:dyDescent="0.2">
      <c r="B3" s="78" t="s">
        <v>54</v>
      </c>
      <c r="C3" s="79"/>
      <c r="D3" s="79"/>
      <c r="E3" s="79"/>
      <c r="F3" s="79"/>
      <c r="G3" s="79"/>
      <c r="H3" s="79"/>
      <c r="I3" s="79"/>
      <c r="J3" s="80"/>
    </row>
    <row r="4" spans="2:10" s="1" customFormat="1" ht="15" customHeight="1" x14ac:dyDescent="0.2">
      <c r="B4" s="50" t="s">
        <v>15</v>
      </c>
      <c r="C4" s="81">
        <f>GEMS!C4</f>
        <v>0</v>
      </c>
      <c r="D4" s="81"/>
      <c r="E4" s="82" t="s">
        <v>63</v>
      </c>
      <c r="F4" s="82"/>
      <c r="G4" s="52">
        <f>GEMS!G4</f>
        <v>0</v>
      </c>
      <c r="H4" s="49" t="s">
        <v>1</v>
      </c>
      <c r="I4" s="81">
        <f>GEMS!I4</f>
        <v>0</v>
      </c>
      <c r="J4" s="83"/>
    </row>
    <row r="5" spans="2:10" s="1" customFormat="1" ht="6" customHeight="1" x14ac:dyDescent="0.2">
      <c r="B5" s="50"/>
      <c r="C5" s="3"/>
      <c r="E5" s="53"/>
      <c r="F5" s="53"/>
      <c r="H5" s="49"/>
      <c r="J5" s="54"/>
    </row>
    <row r="6" spans="2:10" s="1" customFormat="1" ht="15" customHeight="1" x14ac:dyDescent="0.2">
      <c r="B6" s="50" t="s">
        <v>62</v>
      </c>
      <c r="C6" s="74">
        <f>GEMS!C6</f>
        <v>0</v>
      </c>
      <c r="D6" s="74"/>
      <c r="E6" s="74"/>
      <c r="F6" s="74"/>
      <c r="G6" s="74"/>
      <c r="H6" s="49" t="s">
        <v>2</v>
      </c>
      <c r="I6" s="75">
        <f>GEMS!I6</f>
        <v>0</v>
      </c>
      <c r="J6" s="76"/>
    </row>
    <row r="7" spans="2:10" s="1" customFormat="1" ht="6" customHeight="1" x14ac:dyDescent="0.2">
      <c r="B7" s="15"/>
      <c r="C7" s="3"/>
      <c r="I7" s="16"/>
      <c r="J7" s="42"/>
    </row>
    <row r="8" spans="2:10" s="1" customFormat="1" ht="15" customHeight="1" thickBot="1" x14ac:dyDescent="0.25">
      <c r="B8" s="11" t="s">
        <v>186</v>
      </c>
      <c r="C8" s="19"/>
      <c r="D8" s="2" t="s">
        <v>187</v>
      </c>
      <c r="E8" s="2"/>
      <c r="F8" s="2"/>
      <c r="G8" s="2" t="s">
        <v>386</v>
      </c>
      <c r="H8" s="2"/>
      <c r="I8" s="2"/>
      <c r="J8" s="43"/>
    </row>
    <row r="9" spans="2:10" s="1" customFormat="1" ht="15" customHeight="1" thickBot="1" x14ac:dyDescent="0.25">
      <c r="B9" s="12" t="s">
        <v>64</v>
      </c>
      <c r="C9" s="69" t="s">
        <v>315</v>
      </c>
      <c r="D9" s="13"/>
      <c r="E9" s="13"/>
      <c r="F9" s="51"/>
      <c r="G9" s="13" t="s">
        <v>388</v>
      </c>
      <c r="H9" s="13"/>
      <c r="I9" s="13"/>
      <c r="J9" s="67" t="s">
        <v>387</v>
      </c>
    </row>
    <row r="10" spans="2:10" ht="5.0999999999999996" customHeight="1" x14ac:dyDescent="0.2">
      <c r="B10" s="17"/>
      <c r="C10" s="17"/>
      <c r="D10" s="17"/>
      <c r="E10" s="17"/>
      <c r="F10" s="17"/>
      <c r="G10" s="17"/>
      <c r="H10" s="17"/>
      <c r="I10" s="17"/>
      <c r="J10" s="17"/>
    </row>
    <row r="11" spans="2:10" ht="12.75" customHeight="1" x14ac:dyDescent="0.2">
      <c r="B11" s="20" t="s">
        <v>3</v>
      </c>
      <c r="C11" s="20"/>
    </row>
    <row r="12" spans="2:10" ht="12.75" customHeight="1" x14ac:dyDescent="0.2">
      <c r="B12" s="25"/>
      <c r="C12" s="14">
        <v>3084</v>
      </c>
      <c r="D12" s="3" t="s">
        <v>65</v>
      </c>
      <c r="E12" s="25"/>
      <c r="F12" s="14">
        <v>3095</v>
      </c>
      <c r="G12" s="3" t="s">
        <v>95</v>
      </c>
      <c r="H12" s="25"/>
      <c r="I12" s="14">
        <v>3478</v>
      </c>
      <c r="J12" s="3" t="s">
        <v>299</v>
      </c>
    </row>
    <row r="13" spans="2:10" ht="12.75" customHeight="1" x14ac:dyDescent="0.2">
      <c r="B13" s="26"/>
      <c r="C13" s="14">
        <v>3121</v>
      </c>
      <c r="D13" s="3" t="s">
        <v>66</v>
      </c>
      <c r="E13" s="26"/>
      <c r="F13" s="14">
        <v>3097</v>
      </c>
      <c r="G13" s="3" t="s">
        <v>96</v>
      </c>
      <c r="H13" s="25"/>
      <c r="I13" s="14">
        <v>3159</v>
      </c>
      <c r="J13" s="3" t="s">
        <v>334</v>
      </c>
    </row>
    <row r="14" spans="2:10" ht="12.75" customHeight="1" x14ac:dyDescent="0.2">
      <c r="B14" s="26"/>
      <c r="C14" s="14">
        <v>3120</v>
      </c>
      <c r="D14" s="3" t="s">
        <v>67</v>
      </c>
      <c r="E14" s="26"/>
      <c r="F14" s="14">
        <v>3044</v>
      </c>
      <c r="G14" s="3" t="s">
        <v>108</v>
      </c>
      <c r="H14" s="26"/>
      <c r="I14" s="14">
        <v>3472</v>
      </c>
      <c r="J14" s="3" t="s">
        <v>134</v>
      </c>
    </row>
    <row r="15" spans="2:10" ht="12.75" customHeight="1" x14ac:dyDescent="0.2">
      <c r="B15" s="26"/>
      <c r="C15" s="14">
        <v>3122</v>
      </c>
      <c r="D15" s="3" t="s">
        <v>68</v>
      </c>
      <c r="E15" s="26"/>
      <c r="F15" s="14">
        <v>3139</v>
      </c>
      <c r="G15" s="3" t="s">
        <v>109</v>
      </c>
      <c r="H15" s="26"/>
      <c r="I15" s="14">
        <v>3160</v>
      </c>
      <c r="J15" s="3" t="s">
        <v>135</v>
      </c>
    </row>
    <row r="16" spans="2:10" ht="12.75" customHeight="1" x14ac:dyDescent="0.2">
      <c r="B16" s="26"/>
      <c r="C16" s="14">
        <v>3123</v>
      </c>
      <c r="D16" s="3" t="s">
        <v>69</v>
      </c>
      <c r="E16" s="26"/>
      <c r="F16" s="14">
        <v>3471</v>
      </c>
      <c r="G16" s="3" t="s">
        <v>308</v>
      </c>
      <c r="H16" s="26"/>
      <c r="I16" s="14">
        <v>3161</v>
      </c>
      <c r="J16" s="3" t="s">
        <v>136</v>
      </c>
    </row>
    <row r="17" spans="2:10" ht="12.75" customHeight="1" x14ac:dyDescent="0.2">
      <c r="B17" s="26"/>
      <c r="C17" s="14">
        <v>3189</v>
      </c>
      <c r="D17" s="3" t="s">
        <v>70</v>
      </c>
      <c r="E17" s="26"/>
      <c r="F17" s="14">
        <v>3140</v>
      </c>
      <c r="G17" s="3" t="s">
        <v>110</v>
      </c>
      <c r="H17" s="26"/>
      <c r="I17" s="14">
        <v>3162</v>
      </c>
      <c r="J17" s="3" t="s">
        <v>137</v>
      </c>
    </row>
    <row r="18" spans="2:10" ht="12.75" customHeight="1" x14ac:dyDescent="0.2">
      <c r="B18" s="26"/>
      <c r="C18" s="14">
        <v>3470</v>
      </c>
      <c r="D18" s="3" t="s">
        <v>71</v>
      </c>
      <c r="E18" s="26"/>
      <c r="F18" s="14">
        <v>3545</v>
      </c>
      <c r="G18" s="3" t="s">
        <v>329</v>
      </c>
      <c r="H18" s="26"/>
      <c r="I18" s="14">
        <v>3546</v>
      </c>
      <c r="J18" s="3" t="s">
        <v>335</v>
      </c>
    </row>
    <row r="19" spans="2:10" ht="12.75" customHeight="1" x14ac:dyDescent="0.2">
      <c r="B19" s="26"/>
      <c r="C19" s="14">
        <v>3124</v>
      </c>
      <c r="D19" s="3" t="s">
        <v>72</v>
      </c>
      <c r="E19" s="26"/>
      <c r="F19" s="14">
        <v>3141</v>
      </c>
      <c r="G19" s="3" t="s">
        <v>111</v>
      </c>
      <c r="H19" s="26"/>
      <c r="I19" s="14">
        <v>3164</v>
      </c>
      <c r="J19" s="3" t="s">
        <v>147</v>
      </c>
    </row>
    <row r="20" spans="2:10" ht="12.75" customHeight="1" x14ac:dyDescent="0.2">
      <c r="B20" s="26"/>
      <c r="C20" s="14">
        <v>3184</v>
      </c>
      <c r="D20" s="3" t="s">
        <v>73</v>
      </c>
      <c r="E20" s="26"/>
      <c r="F20" s="14">
        <v>3525</v>
      </c>
      <c r="G20" s="3" t="s">
        <v>309</v>
      </c>
      <c r="H20" s="26"/>
      <c r="I20" s="14">
        <v>3165</v>
      </c>
      <c r="J20" s="3" t="s">
        <v>148</v>
      </c>
    </row>
    <row r="21" spans="2:10" ht="12.75" customHeight="1" x14ac:dyDescent="0.2">
      <c r="B21" s="26"/>
      <c r="C21" s="14">
        <v>3482</v>
      </c>
      <c r="D21" s="3" t="s">
        <v>303</v>
      </c>
      <c r="E21" s="26"/>
      <c r="F21" s="14">
        <v>3142</v>
      </c>
      <c r="G21" s="3" t="s">
        <v>112</v>
      </c>
      <c r="H21" s="26"/>
      <c r="I21" s="14">
        <v>3166</v>
      </c>
      <c r="J21" s="3" t="s">
        <v>149</v>
      </c>
    </row>
    <row r="22" spans="2:10" ht="12.75" customHeight="1" x14ac:dyDescent="0.2">
      <c r="B22" s="26"/>
      <c r="C22" s="14">
        <v>3355</v>
      </c>
      <c r="D22" s="3" t="s">
        <v>74</v>
      </c>
      <c r="E22" s="26"/>
      <c r="F22" s="14">
        <v>3526</v>
      </c>
      <c r="G22" s="3" t="s">
        <v>310</v>
      </c>
      <c r="H22" s="26"/>
      <c r="I22" s="14">
        <v>3167</v>
      </c>
      <c r="J22" s="3" t="s">
        <v>150</v>
      </c>
    </row>
    <row r="23" spans="2:10" ht="12.75" customHeight="1" x14ac:dyDescent="0.2">
      <c r="B23" s="26"/>
      <c r="C23" s="14">
        <v>3449</v>
      </c>
      <c r="D23" s="3" t="s">
        <v>304</v>
      </c>
      <c r="E23" s="26"/>
      <c r="F23" s="14">
        <v>3541</v>
      </c>
      <c r="G23" s="3" t="s">
        <v>311</v>
      </c>
      <c r="H23" s="26"/>
      <c r="I23" s="14">
        <v>3168</v>
      </c>
      <c r="J23" s="3" t="s">
        <v>151</v>
      </c>
    </row>
    <row r="24" spans="2:10" ht="12.75" customHeight="1" x14ac:dyDescent="0.2">
      <c r="B24" s="26"/>
      <c r="C24" s="14">
        <v>3125</v>
      </c>
      <c r="D24" s="3" t="s">
        <v>75</v>
      </c>
      <c r="E24" s="26"/>
      <c r="F24" s="14">
        <v>3023</v>
      </c>
      <c r="G24" s="3" t="s">
        <v>113</v>
      </c>
      <c r="H24" s="26"/>
      <c r="I24" s="14">
        <v>3169</v>
      </c>
      <c r="J24" s="3" t="s">
        <v>152</v>
      </c>
    </row>
    <row r="25" spans="2:10" ht="12.75" customHeight="1" x14ac:dyDescent="0.2">
      <c r="B25" s="26"/>
      <c r="C25" s="14">
        <v>3126</v>
      </c>
      <c r="D25" s="3" t="s">
        <v>76</v>
      </c>
      <c r="E25" s="26"/>
      <c r="F25" s="14">
        <v>3210</v>
      </c>
      <c r="G25" s="3" t="s">
        <v>114</v>
      </c>
      <c r="H25" s="26"/>
      <c r="I25" s="14">
        <v>3170</v>
      </c>
      <c r="J25" s="3" t="s">
        <v>153</v>
      </c>
    </row>
    <row r="26" spans="2:10" ht="12.75" customHeight="1" x14ac:dyDescent="0.2">
      <c r="B26" s="26"/>
      <c r="C26" s="14">
        <v>3378</v>
      </c>
      <c r="D26" s="3" t="s">
        <v>314</v>
      </c>
      <c r="E26" s="26"/>
      <c r="F26" s="14">
        <v>3534</v>
      </c>
      <c r="G26" s="3" t="s">
        <v>312</v>
      </c>
      <c r="H26" s="26"/>
      <c r="I26" s="14">
        <v>3171</v>
      </c>
      <c r="J26" s="3" t="s">
        <v>154</v>
      </c>
    </row>
    <row r="27" spans="2:10" ht="12.75" customHeight="1" x14ac:dyDescent="0.2">
      <c r="B27" s="26"/>
      <c r="C27" s="14">
        <v>3188</v>
      </c>
      <c r="D27" s="3" t="s">
        <v>77</v>
      </c>
      <c r="E27" s="26"/>
      <c r="F27" s="14">
        <v>3414</v>
      </c>
      <c r="G27" s="3" t="s">
        <v>330</v>
      </c>
      <c r="H27" s="26"/>
      <c r="I27" s="14">
        <v>3327</v>
      </c>
      <c r="J27" s="3" t="s">
        <v>155</v>
      </c>
    </row>
    <row r="28" spans="2:10" ht="12.75" customHeight="1" x14ac:dyDescent="0.2">
      <c r="B28" s="26"/>
      <c r="C28" s="14">
        <v>3533</v>
      </c>
      <c r="D28" s="3" t="s">
        <v>292</v>
      </c>
      <c r="E28" s="26"/>
      <c r="F28" s="14">
        <v>3479</v>
      </c>
      <c r="G28" s="3" t="s">
        <v>294</v>
      </c>
      <c r="H28" s="26"/>
      <c r="I28" s="14">
        <v>3172</v>
      </c>
      <c r="J28" s="3" t="s">
        <v>156</v>
      </c>
    </row>
    <row r="29" spans="2:10" ht="12.75" customHeight="1" x14ac:dyDescent="0.2">
      <c r="B29" s="26"/>
      <c r="C29" s="14">
        <v>3133</v>
      </c>
      <c r="D29" s="3" t="s">
        <v>79</v>
      </c>
      <c r="E29" s="26"/>
      <c r="F29" s="14">
        <v>3481</v>
      </c>
      <c r="G29" s="63" t="s">
        <v>331</v>
      </c>
      <c r="H29" s="26"/>
      <c r="I29" s="14">
        <v>3186</v>
      </c>
      <c r="J29" s="3" t="s">
        <v>157</v>
      </c>
    </row>
    <row r="30" spans="2:10" ht="12.75" customHeight="1" x14ac:dyDescent="0.2">
      <c r="B30" s="26"/>
      <c r="C30" s="14">
        <v>3127</v>
      </c>
      <c r="D30" s="3" t="s">
        <v>78</v>
      </c>
      <c r="E30" s="26"/>
      <c r="F30" s="14">
        <v>3505</v>
      </c>
      <c r="G30" s="3" t="s">
        <v>295</v>
      </c>
      <c r="H30" s="26"/>
      <c r="I30" s="14">
        <v>3413</v>
      </c>
      <c r="J30" s="3" t="s">
        <v>158</v>
      </c>
    </row>
    <row r="31" spans="2:10" ht="12.75" customHeight="1" x14ac:dyDescent="0.2">
      <c r="B31" s="26"/>
      <c r="C31" s="14">
        <v>3185</v>
      </c>
      <c r="D31" s="3" t="s">
        <v>80</v>
      </c>
      <c r="E31" s="26"/>
      <c r="F31" s="14">
        <v>3163</v>
      </c>
      <c r="G31" s="3" t="s">
        <v>296</v>
      </c>
      <c r="H31" s="26"/>
      <c r="I31" s="14">
        <v>3416</v>
      </c>
      <c r="J31" s="3" t="s">
        <v>160</v>
      </c>
    </row>
    <row r="32" spans="2:10" ht="12.75" customHeight="1" x14ac:dyDescent="0.2">
      <c r="B32" s="26"/>
      <c r="C32" s="14">
        <v>3475</v>
      </c>
      <c r="D32" s="3" t="s">
        <v>81</v>
      </c>
      <c r="E32" s="26"/>
      <c r="F32" s="14">
        <v>3143</v>
      </c>
      <c r="G32" s="3" t="s">
        <v>115</v>
      </c>
      <c r="H32" s="26"/>
      <c r="I32" s="14">
        <v>1112</v>
      </c>
      <c r="J32" s="3" t="s">
        <v>159</v>
      </c>
    </row>
    <row r="33" spans="2:10" ht="12.75" customHeight="1" x14ac:dyDescent="0.2">
      <c r="B33" s="26"/>
      <c r="C33" s="14">
        <v>3128</v>
      </c>
      <c r="D33" s="3" t="s">
        <v>82</v>
      </c>
      <c r="E33" s="26"/>
      <c r="F33" s="14">
        <v>3543</v>
      </c>
      <c r="G33" s="3" t="s">
        <v>332</v>
      </c>
      <c r="H33" s="26"/>
      <c r="I33" s="14">
        <v>3043</v>
      </c>
      <c r="J33" s="3" t="s">
        <v>336</v>
      </c>
    </row>
    <row r="34" spans="2:10" ht="12.75" customHeight="1" x14ac:dyDescent="0.2">
      <c r="B34" s="26"/>
      <c r="C34" s="14">
        <v>3074</v>
      </c>
      <c r="D34" s="3" t="s">
        <v>83</v>
      </c>
      <c r="E34" s="26"/>
      <c r="F34" s="14">
        <v>3410</v>
      </c>
      <c r="G34" s="3" t="s">
        <v>116</v>
      </c>
      <c r="H34" s="26"/>
      <c r="I34" s="14">
        <v>3412</v>
      </c>
      <c r="J34" s="3" t="s">
        <v>313</v>
      </c>
    </row>
    <row r="35" spans="2:10" ht="12.75" customHeight="1" x14ac:dyDescent="0.2">
      <c r="B35" s="26"/>
      <c r="C35" s="14">
        <v>3035</v>
      </c>
      <c r="D35" s="3" t="s">
        <v>373</v>
      </c>
      <c r="E35" s="26"/>
      <c r="F35" s="14">
        <v>3376</v>
      </c>
      <c r="G35" s="3" t="s">
        <v>117</v>
      </c>
      <c r="H35" s="26"/>
      <c r="I35" s="14">
        <v>3173</v>
      </c>
      <c r="J35" s="3" t="s">
        <v>161</v>
      </c>
    </row>
    <row r="36" spans="2:10" ht="12.75" customHeight="1" x14ac:dyDescent="0.2">
      <c r="B36" s="26"/>
      <c r="C36" s="14">
        <v>3129</v>
      </c>
      <c r="D36" s="3" t="s">
        <v>84</v>
      </c>
      <c r="E36" s="26"/>
      <c r="F36" s="14">
        <v>3144</v>
      </c>
      <c r="G36" s="3" t="s">
        <v>118</v>
      </c>
      <c r="H36" s="26"/>
      <c r="I36" s="14">
        <v>3508</v>
      </c>
      <c r="J36" s="3" t="s">
        <v>337</v>
      </c>
    </row>
    <row r="37" spans="2:10" ht="12.75" customHeight="1" x14ac:dyDescent="0.2">
      <c r="B37" s="26"/>
      <c r="C37" s="14">
        <v>3130</v>
      </c>
      <c r="D37" s="3" t="s">
        <v>85</v>
      </c>
      <c r="E37" s="26"/>
      <c r="F37" s="14">
        <v>3145</v>
      </c>
      <c r="G37" s="3" t="s">
        <v>119</v>
      </c>
      <c r="H37" s="26"/>
      <c r="I37" s="14">
        <v>3019</v>
      </c>
      <c r="J37" s="3" t="s">
        <v>52</v>
      </c>
    </row>
    <row r="38" spans="2:10" ht="12.75" customHeight="1" x14ac:dyDescent="0.2">
      <c r="B38" s="26"/>
      <c r="C38" s="14">
        <v>3183</v>
      </c>
      <c r="D38" s="3" t="s">
        <v>166</v>
      </c>
      <c r="E38" s="26"/>
      <c r="F38" s="14">
        <v>3146</v>
      </c>
      <c r="G38" s="3" t="s">
        <v>120</v>
      </c>
      <c r="H38" s="26"/>
      <c r="I38" s="14">
        <v>3174</v>
      </c>
      <c r="J38" s="3" t="s">
        <v>162</v>
      </c>
    </row>
    <row r="39" spans="2:10" ht="12.75" customHeight="1" x14ac:dyDescent="0.2">
      <c r="B39" s="26"/>
      <c r="C39" s="14">
        <v>3112</v>
      </c>
      <c r="D39" s="3" t="s">
        <v>86</v>
      </c>
      <c r="E39" s="26"/>
      <c r="F39" s="14">
        <v>3068</v>
      </c>
      <c r="G39" s="3" t="s">
        <v>121</v>
      </c>
      <c r="H39" s="26"/>
      <c r="I39" s="14">
        <v>3467</v>
      </c>
      <c r="J39" s="3" t="s">
        <v>300</v>
      </c>
    </row>
    <row r="40" spans="2:10" ht="12.75" customHeight="1" x14ac:dyDescent="0.2">
      <c r="B40" s="26"/>
      <c r="C40" s="14">
        <v>3377</v>
      </c>
      <c r="D40" s="3" t="s">
        <v>326</v>
      </c>
      <c r="E40" s="26"/>
      <c r="F40" s="14">
        <v>3147</v>
      </c>
      <c r="G40" s="3" t="s">
        <v>122</v>
      </c>
      <c r="H40" s="26"/>
      <c r="I40" s="14">
        <v>3411</v>
      </c>
      <c r="J40" s="3" t="s">
        <v>163</v>
      </c>
    </row>
    <row r="41" spans="2:10" ht="12.75" customHeight="1" x14ac:dyDescent="0.2">
      <c r="B41" s="26"/>
      <c r="C41" s="14">
        <v>3476</v>
      </c>
      <c r="D41" s="3" t="s">
        <v>87</v>
      </c>
      <c r="E41" s="26"/>
      <c r="F41" s="14">
        <v>3148</v>
      </c>
      <c r="G41" s="3" t="s">
        <v>123</v>
      </c>
      <c r="H41" s="26"/>
      <c r="I41" s="14">
        <v>3175</v>
      </c>
      <c r="J41" s="3" t="s">
        <v>164</v>
      </c>
    </row>
    <row r="42" spans="2:10" ht="12.75" customHeight="1" x14ac:dyDescent="0.2">
      <c r="B42" s="26"/>
      <c r="C42" s="14">
        <v>3131</v>
      </c>
      <c r="D42" s="3" t="s">
        <v>88</v>
      </c>
      <c r="E42" s="26"/>
      <c r="F42" s="14">
        <v>3149</v>
      </c>
      <c r="G42" s="3" t="s">
        <v>333</v>
      </c>
      <c r="H42" s="26"/>
      <c r="I42" s="14">
        <v>3176</v>
      </c>
      <c r="J42" s="3" t="s">
        <v>165</v>
      </c>
    </row>
    <row r="43" spans="2:10" ht="12.75" customHeight="1" x14ac:dyDescent="0.2">
      <c r="B43" s="26"/>
      <c r="C43" s="14">
        <v>3477</v>
      </c>
      <c r="D43" s="3" t="s">
        <v>293</v>
      </c>
      <c r="E43" s="26"/>
      <c r="F43" s="14">
        <v>3026</v>
      </c>
      <c r="G43" s="3" t="s">
        <v>375</v>
      </c>
      <c r="H43" s="26"/>
      <c r="I43" s="14">
        <v>3177</v>
      </c>
      <c r="J43" s="3" t="s">
        <v>167</v>
      </c>
    </row>
    <row r="44" spans="2:10" ht="12.75" customHeight="1" x14ac:dyDescent="0.2">
      <c r="B44" s="26"/>
      <c r="C44" s="14">
        <v>3132</v>
      </c>
      <c r="D44" s="3" t="s">
        <v>89</v>
      </c>
      <c r="E44" s="26"/>
      <c r="F44" s="14">
        <v>3150</v>
      </c>
      <c r="G44" s="3" t="s">
        <v>124</v>
      </c>
      <c r="H44" s="26"/>
      <c r="I44" s="14">
        <v>3178</v>
      </c>
      <c r="J44" s="3" t="s">
        <v>168</v>
      </c>
    </row>
    <row r="45" spans="2:10" ht="12.75" customHeight="1" x14ac:dyDescent="0.2">
      <c r="B45" s="26"/>
      <c r="C45" s="14">
        <v>3374</v>
      </c>
      <c r="D45" s="3" t="s">
        <v>53</v>
      </c>
      <c r="E45" s="26"/>
      <c r="F45" s="14">
        <v>3515</v>
      </c>
      <c r="G45" s="3" t="s">
        <v>297</v>
      </c>
      <c r="H45" s="26"/>
      <c r="I45" s="14">
        <v>3179</v>
      </c>
      <c r="J45" s="3" t="s">
        <v>169</v>
      </c>
    </row>
    <row r="46" spans="2:10" ht="12.75" customHeight="1" x14ac:dyDescent="0.2">
      <c r="B46" s="26"/>
      <c r="C46" s="14">
        <v>3532</v>
      </c>
      <c r="D46" s="3" t="s">
        <v>305</v>
      </c>
      <c r="E46" s="26"/>
      <c r="F46" s="14">
        <v>3151</v>
      </c>
      <c r="G46" s="3" t="s">
        <v>125</v>
      </c>
      <c r="H46" s="26"/>
      <c r="I46" s="14">
        <v>3527</v>
      </c>
      <c r="J46" s="3" t="s">
        <v>301</v>
      </c>
    </row>
    <row r="47" spans="2:10" ht="12.75" customHeight="1" x14ac:dyDescent="0.2">
      <c r="B47" s="26"/>
      <c r="C47" s="14">
        <v>3134</v>
      </c>
      <c r="D47" s="3" t="s">
        <v>306</v>
      </c>
      <c r="E47" s="26"/>
      <c r="F47" s="14">
        <v>3539</v>
      </c>
      <c r="G47" s="3" t="s">
        <v>298</v>
      </c>
      <c r="H47" s="26"/>
      <c r="I47" s="14">
        <v>3506</v>
      </c>
      <c r="J47" s="3" t="s">
        <v>302</v>
      </c>
    </row>
    <row r="48" spans="2:10" ht="12.75" customHeight="1" x14ac:dyDescent="0.2">
      <c r="B48" s="26"/>
      <c r="C48" s="14">
        <v>3135</v>
      </c>
      <c r="D48" s="3" t="s">
        <v>90</v>
      </c>
      <c r="E48" s="26"/>
      <c r="F48" s="14">
        <v>3152</v>
      </c>
      <c r="G48" s="3" t="s">
        <v>126</v>
      </c>
      <c r="H48" s="26"/>
      <c r="I48" s="14">
        <v>3473</v>
      </c>
      <c r="J48" s="3" t="s">
        <v>170</v>
      </c>
    </row>
    <row r="49" spans="1:10" ht="12.75" customHeight="1" x14ac:dyDescent="0.2">
      <c r="B49" s="26"/>
      <c r="C49" s="14">
        <v>3136</v>
      </c>
      <c r="D49" s="3" t="s">
        <v>91</v>
      </c>
      <c r="E49" s="26"/>
      <c r="F49" s="14">
        <v>3154</v>
      </c>
      <c r="G49" s="3" t="s">
        <v>128</v>
      </c>
      <c r="H49" s="26"/>
      <c r="I49" s="14">
        <v>3427</v>
      </c>
      <c r="J49" s="3" t="s">
        <v>171</v>
      </c>
    </row>
    <row r="50" spans="1:10" ht="12.75" customHeight="1" x14ac:dyDescent="0.2">
      <c r="B50" s="26"/>
      <c r="C50" s="14">
        <v>3544</v>
      </c>
      <c r="D50" s="3" t="s">
        <v>328</v>
      </c>
      <c r="E50" s="26"/>
      <c r="F50" s="14">
        <v>3155</v>
      </c>
      <c r="G50" s="3" t="s">
        <v>129</v>
      </c>
      <c r="H50" s="26"/>
      <c r="I50" s="14">
        <v>3180</v>
      </c>
      <c r="J50" s="3" t="s">
        <v>172</v>
      </c>
    </row>
    <row r="51" spans="1:10" ht="12.75" customHeight="1" x14ac:dyDescent="0.2">
      <c r="B51" s="26"/>
      <c r="C51" s="14">
        <v>3137</v>
      </c>
      <c r="D51" s="3" t="s">
        <v>92</v>
      </c>
      <c r="E51" s="25"/>
      <c r="F51" s="14">
        <v>3153</v>
      </c>
      <c r="G51" s="3" t="s">
        <v>127</v>
      </c>
      <c r="H51" s="26"/>
      <c r="I51" s="14">
        <v>3187</v>
      </c>
      <c r="J51" s="3" t="s">
        <v>173</v>
      </c>
    </row>
    <row r="52" spans="1:10" ht="12.75" customHeight="1" x14ac:dyDescent="0.2">
      <c r="B52" s="25"/>
      <c r="C52" s="14">
        <v>3375</v>
      </c>
      <c r="D52" s="3" t="s">
        <v>327</v>
      </c>
      <c r="E52" s="26"/>
      <c r="F52" s="14">
        <v>3398</v>
      </c>
      <c r="G52" s="3" t="s">
        <v>130</v>
      </c>
      <c r="H52" s="26"/>
      <c r="I52" s="14">
        <v>3181</v>
      </c>
      <c r="J52" s="3" t="s">
        <v>174</v>
      </c>
    </row>
    <row r="53" spans="1:10" ht="12.75" customHeight="1" x14ac:dyDescent="0.2">
      <c r="B53" s="25"/>
      <c r="C53" s="14">
        <v>3138</v>
      </c>
      <c r="D53" s="3" t="s">
        <v>93</v>
      </c>
      <c r="E53" s="25"/>
      <c r="F53" s="14">
        <v>3156</v>
      </c>
      <c r="G53" s="3" t="s">
        <v>131</v>
      </c>
      <c r="H53" s="55"/>
      <c r="I53" s="14">
        <v>3474</v>
      </c>
      <c r="J53" s="3" t="s">
        <v>176</v>
      </c>
    </row>
    <row r="54" spans="1:10" ht="12.75" customHeight="1" x14ac:dyDescent="0.2">
      <c r="B54" s="25"/>
      <c r="C54" s="14">
        <v>3085</v>
      </c>
      <c r="D54" s="3" t="s">
        <v>94</v>
      </c>
      <c r="E54" s="55"/>
      <c r="F54" s="14">
        <v>3157</v>
      </c>
      <c r="G54" s="3" t="s">
        <v>132</v>
      </c>
      <c r="H54" s="56"/>
      <c r="I54" s="14">
        <v>3182</v>
      </c>
      <c r="J54" s="3" t="s">
        <v>175</v>
      </c>
    </row>
    <row r="55" spans="1:10" ht="12.75" customHeight="1" x14ac:dyDescent="0.2">
      <c r="B55" s="25"/>
      <c r="C55" s="14">
        <v>3540</v>
      </c>
      <c r="D55" s="3" t="s">
        <v>307</v>
      </c>
      <c r="E55" s="56"/>
      <c r="F55" s="14">
        <v>3158</v>
      </c>
      <c r="G55" s="3" t="s">
        <v>133</v>
      </c>
      <c r="H55" s="14"/>
    </row>
    <row r="56" spans="1:10" s="20" customFormat="1" ht="12.75" customHeight="1" x14ac:dyDescent="0.2">
      <c r="E56" s="27" t="s">
        <v>16</v>
      </c>
      <c r="F56" s="27"/>
      <c r="G56" s="68">
        <v>1.8</v>
      </c>
      <c r="H56" s="20">
        <f>SUM(B12:B55)+SUM(E12:E55)+SUM(H12:H55)</f>
        <v>0</v>
      </c>
      <c r="J56" s="6">
        <f>H56*G56</f>
        <v>0</v>
      </c>
    </row>
    <row r="57" spans="1:10" s="20" customFormat="1" ht="6" customHeight="1" x14ac:dyDescent="0.2">
      <c r="A57" s="3"/>
      <c r="B57" s="17"/>
      <c r="C57" s="17"/>
      <c r="D57" s="17"/>
      <c r="E57" s="17"/>
      <c r="F57" s="17"/>
      <c r="G57" s="17"/>
      <c r="H57" s="17"/>
      <c r="I57" s="17"/>
      <c r="J57" s="17"/>
    </row>
    <row r="58" spans="1:10" s="20" customFormat="1" ht="12.75" customHeight="1" x14ac:dyDescent="0.2">
      <c r="A58" s="3"/>
      <c r="B58" s="20" t="s">
        <v>5</v>
      </c>
      <c r="D58" s="3"/>
      <c r="E58" s="3"/>
      <c r="F58" s="3"/>
      <c r="G58" s="3"/>
      <c r="H58" s="3"/>
      <c r="I58" s="3"/>
      <c r="J58" s="3"/>
    </row>
    <row r="59" spans="1:10" s="20" customFormat="1" ht="12.75" customHeight="1" x14ac:dyDescent="0.2">
      <c r="A59" s="3"/>
      <c r="B59" s="25"/>
      <c r="C59" s="14">
        <v>3002</v>
      </c>
      <c r="D59" s="3" t="s">
        <v>316</v>
      </c>
      <c r="E59" s="25"/>
      <c r="F59" s="14">
        <v>3008</v>
      </c>
      <c r="G59" s="3" t="s">
        <v>177</v>
      </c>
      <c r="H59" s="25"/>
      <c r="I59" s="14">
        <v>3006</v>
      </c>
      <c r="J59" s="3" t="s">
        <v>318</v>
      </c>
    </row>
    <row r="60" spans="1:10" s="20" customFormat="1" ht="12.75" customHeight="1" x14ac:dyDescent="0.2">
      <c r="A60" s="3"/>
      <c r="B60" s="26"/>
      <c r="C60" s="14">
        <v>3003</v>
      </c>
      <c r="D60" s="3" t="s">
        <v>322</v>
      </c>
      <c r="E60" s="26"/>
      <c r="F60" s="14">
        <v>3012</v>
      </c>
      <c r="G60" s="3" t="s">
        <v>139</v>
      </c>
      <c r="H60" s="26"/>
      <c r="I60" s="14">
        <v>3395</v>
      </c>
      <c r="J60" s="3" t="s">
        <v>98</v>
      </c>
    </row>
    <row r="61" spans="1:10" s="20" customFormat="1" ht="12.75" customHeight="1" x14ac:dyDescent="0.2">
      <c r="A61" s="3"/>
      <c r="B61" s="26"/>
      <c r="C61" s="14">
        <v>3025</v>
      </c>
      <c r="D61" s="3" t="s">
        <v>319</v>
      </c>
      <c r="E61" s="26"/>
      <c r="F61" s="14">
        <v>3004</v>
      </c>
      <c r="G61" s="3" t="s">
        <v>317</v>
      </c>
      <c r="H61" s="26"/>
      <c r="I61" s="14">
        <v>3010</v>
      </c>
      <c r="J61" s="3" t="s">
        <v>99</v>
      </c>
    </row>
    <row r="62" spans="1:10" s="20" customFormat="1" ht="12.75" customHeight="1" x14ac:dyDescent="0.2">
      <c r="A62" s="3"/>
      <c r="B62" s="26"/>
      <c r="C62" s="14">
        <v>3013</v>
      </c>
      <c r="D62" s="3" t="s">
        <v>320</v>
      </c>
      <c r="E62" s="26"/>
      <c r="F62" s="14">
        <v>3353</v>
      </c>
      <c r="G62" s="3" t="s">
        <v>385</v>
      </c>
      <c r="H62" s="26"/>
      <c r="I62" s="14">
        <v>3011</v>
      </c>
      <c r="J62" s="3" t="s">
        <v>140</v>
      </c>
    </row>
    <row r="63" spans="1:10" s="20" customFormat="1" ht="12.75" customHeight="1" x14ac:dyDescent="0.2">
      <c r="A63" s="3"/>
      <c r="B63" s="26"/>
      <c r="C63" s="14">
        <v>3009</v>
      </c>
      <c r="D63" s="3" t="s">
        <v>321</v>
      </c>
      <c r="E63" s="26"/>
      <c r="F63" s="14">
        <v>3394</v>
      </c>
      <c r="G63" s="3" t="s">
        <v>97</v>
      </c>
      <c r="H63" s="3"/>
      <c r="I63" s="14"/>
      <c r="J63" s="3"/>
    </row>
    <row r="64" spans="1:10" s="20" customFormat="1" ht="12.75" customHeight="1" x14ac:dyDescent="0.2">
      <c r="A64" s="3"/>
      <c r="B64" s="26"/>
      <c r="C64" s="14">
        <v>3096</v>
      </c>
      <c r="D64" s="3" t="s">
        <v>138</v>
      </c>
      <c r="E64" s="26"/>
      <c r="F64" s="14">
        <v>3007</v>
      </c>
      <c r="G64" s="3" t="s">
        <v>257</v>
      </c>
      <c r="H64" s="3"/>
      <c r="I64" s="14"/>
    </row>
    <row r="65" spans="1:10" s="20" customFormat="1" ht="12.75" customHeight="1" x14ac:dyDescent="0.2">
      <c r="E65" s="27" t="s">
        <v>18</v>
      </c>
      <c r="F65" s="27"/>
      <c r="G65" s="64">
        <v>10</v>
      </c>
      <c r="H65" s="20">
        <f>SUM(B59:B64)+SUM(E59:E64)+SUM(H59:H64)</f>
        <v>0</v>
      </c>
      <c r="J65" s="6">
        <f>(H65*G65)-(E62*G65)+(E62*4.5)</f>
        <v>0</v>
      </c>
    </row>
    <row r="66" spans="1:10" ht="6" customHeight="1" x14ac:dyDescent="0.2">
      <c r="B66" s="17"/>
      <c r="C66" s="17"/>
      <c r="D66" s="17"/>
      <c r="E66" s="17"/>
      <c r="F66" s="17"/>
      <c r="G66" s="17"/>
      <c r="H66" s="17"/>
      <c r="I66" s="17"/>
      <c r="J66" s="17"/>
    </row>
    <row r="67" spans="1:10" ht="12.75" customHeight="1" x14ac:dyDescent="0.2">
      <c r="B67" s="20" t="s">
        <v>4</v>
      </c>
      <c r="C67" s="20"/>
    </row>
    <row r="68" spans="1:10" ht="12.75" customHeight="1" x14ac:dyDescent="0.2">
      <c r="B68" s="25"/>
      <c r="C68" s="14">
        <v>3224</v>
      </c>
      <c r="D68" s="3" t="s">
        <v>316</v>
      </c>
      <c r="E68" s="25"/>
      <c r="F68" s="14">
        <v>3226</v>
      </c>
      <c r="G68" s="3" t="s">
        <v>177</v>
      </c>
      <c r="H68" s="25"/>
      <c r="I68" s="14">
        <v>3231</v>
      </c>
      <c r="J68" s="3" t="s">
        <v>318</v>
      </c>
    </row>
    <row r="69" spans="1:10" ht="12.75" customHeight="1" x14ac:dyDescent="0.2">
      <c r="B69" s="26"/>
      <c r="C69" s="14">
        <v>3225</v>
      </c>
      <c r="D69" s="3" t="s">
        <v>322</v>
      </c>
      <c r="E69" s="26"/>
      <c r="F69" s="14">
        <v>3228</v>
      </c>
      <c r="G69" s="3" t="s">
        <v>139</v>
      </c>
      <c r="H69" s="26"/>
      <c r="I69" s="14">
        <v>3400</v>
      </c>
      <c r="J69" s="3" t="s">
        <v>98</v>
      </c>
    </row>
    <row r="70" spans="1:10" ht="12.75" customHeight="1" x14ac:dyDescent="0.2">
      <c r="B70" s="26"/>
      <c r="C70" s="14">
        <v>3220</v>
      </c>
      <c r="D70" s="3" t="s">
        <v>319</v>
      </c>
      <c r="E70" s="26"/>
      <c r="F70" s="14">
        <v>3227</v>
      </c>
      <c r="G70" s="3" t="s">
        <v>317</v>
      </c>
      <c r="H70" s="26"/>
      <c r="I70" s="14">
        <v>3233</v>
      </c>
      <c r="J70" s="3" t="s">
        <v>99</v>
      </c>
    </row>
    <row r="71" spans="1:10" ht="12.75" customHeight="1" x14ac:dyDescent="0.2">
      <c r="B71" s="26"/>
      <c r="C71" s="14">
        <v>3235</v>
      </c>
      <c r="D71" s="3" t="s">
        <v>320</v>
      </c>
      <c r="E71" s="26"/>
      <c r="F71" s="14">
        <v>3356</v>
      </c>
      <c r="G71" s="3" t="s">
        <v>178</v>
      </c>
      <c r="H71" s="26"/>
      <c r="I71" s="14">
        <v>3234</v>
      </c>
      <c r="J71" s="3" t="s">
        <v>140</v>
      </c>
    </row>
    <row r="72" spans="1:10" ht="12.75" customHeight="1" x14ac:dyDescent="0.2">
      <c r="B72" s="26"/>
      <c r="C72" s="14">
        <v>3232</v>
      </c>
      <c r="D72" s="3" t="s">
        <v>321</v>
      </c>
      <c r="E72" s="26"/>
      <c r="F72" s="14">
        <v>3399</v>
      </c>
      <c r="G72" s="3" t="s">
        <v>97</v>
      </c>
      <c r="I72" s="14"/>
    </row>
    <row r="73" spans="1:10" ht="12.75" customHeight="1" x14ac:dyDescent="0.2">
      <c r="B73" s="26"/>
      <c r="C73" s="14">
        <v>3219</v>
      </c>
      <c r="D73" s="3" t="s">
        <v>138</v>
      </c>
      <c r="E73" s="26"/>
      <c r="F73" s="14">
        <v>3230</v>
      </c>
      <c r="G73" s="3" t="s">
        <v>257</v>
      </c>
    </row>
    <row r="74" spans="1:10" s="20" customFormat="1" ht="12.75" customHeight="1" x14ac:dyDescent="0.2">
      <c r="E74" s="27" t="s">
        <v>17</v>
      </c>
      <c r="F74" s="27"/>
      <c r="G74" s="64">
        <v>2</v>
      </c>
      <c r="H74" s="20">
        <f>SUM(B68:B73)+SUM(E68:E73)+SUM(H68:H73)</f>
        <v>0</v>
      </c>
      <c r="J74" s="6">
        <f>H74*G74</f>
        <v>0</v>
      </c>
    </row>
    <row r="75" spans="1:10" s="20" customFormat="1" ht="15" customHeight="1" thickBot="1" x14ac:dyDescent="0.25">
      <c r="H75" s="27" t="s">
        <v>19</v>
      </c>
      <c r="I75" s="44" t="s">
        <v>55</v>
      </c>
      <c r="J75" s="28">
        <f>J56+J74+J65</f>
        <v>0</v>
      </c>
    </row>
    <row r="76" spans="1:10" s="48" customFormat="1" ht="12.75" customHeight="1" thickTop="1" x14ac:dyDescent="0.2">
      <c r="A76" s="29"/>
      <c r="B76" s="21" t="s">
        <v>6</v>
      </c>
      <c r="C76" s="21"/>
      <c r="D76" s="29"/>
      <c r="E76" s="29"/>
      <c r="F76" s="29"/>
      <c r="G76" s="29"/>
      <c r="H76" s="29"/>
      <c r="I76" s="29"/>
      <c r="J76" s="29"/>
    </row>
    <row r="77" spans="1:10" ht="12.75" customHeight="1" x14ac:dyDescent="0.2">
      <c r="B77" s="20" t="s">
        <v>7</v>
      </c>
      <c r="C77" s="20"/>
    </row>
    <row r="78" spans="1:10" ht="12.75" customHeight="1" x14ac:dyDescent="0.2">
      <c r="B78" s="25"/>
      <c r="C78" s="14">
        <v>3204</v>
      </c>
      <c r="D78" s="3" t="s">
        <v>100</v>
      </c>
      <c r="E78" s="25"/>
      <c r="F78" s="14">
        <v>3209</v>
      </c>
      <c r="G78" s="3" t="s">
        <v>105</v>
      </c>
      <c r="H78" s="25"/>
      <c r="I78" s="14">
        <v>3364</v>
      </c>
      <c r="J78" s="3" t="s">
        <v>179</v>
      </c>
    </row>
    <row r="79" spans="1:10" ht="12.75" customHeight="1" x14ac:dyDescent="0.2">
      <c r="B79" s="26"/>
      <c r="C79" s="14">
        <v>3205</v>
      </c>
      <c r="D79" s="3" t="s">
        <v>104</v>
      </c>
      <c r="E79" s="26"/>
      <c r="F79" s="14">
        <v>3218</v>
      </c>
      <c r="G79" s="3" t="s">
        <v>180</v>
      </c>
      <c r="H79" s="26"/>
      <c r="I79" s="14">
        <v>3214</v>
      </c>
      <c r="J79" s="3" t="s">
        <v>141</v>
      </c>
    </row>
    <row r="80" spans="1:10" ht="12.75" customHeight="1" x14ac:dyDescent="0.2">
      <c r="B80" s="26"/>
      <c r="C80" s="14">
        <v>3206</v>
      </c>
      <c r="D80" s="3" t="s">
        <v>324</v>
      </c>
      <c r="E80" s="26"/>
      <c r="F80" s="14">
        <v>3361</v>
      </c>
      <c r="G80" s="3" t="s">
        <v>143</v>
      </c>
      <c r="H80" s="26" t="s">
        <v>8</v>
      </c>
      <c r="I80" s="14">
        <v>3363</v>
      </c>
      <c r="J80" s="3" t="s">
        <v>144</v>
      </c>
    </row>
    <row r="81" spans="2:10" ht="12.75" customHeight="1" x14ac:dyDescent="0.2">
      <c r="B81" s="26"/>
      <c r="C81" s="14">
        <v>3207</v>
      </c>
      <c r="D81" s="3" t="s">
        <v>142</v>
      </c>
      <c r="E81" s="26"/>
      <c r="F81" s="14">
        <v>3211</v>
      </c>
      <c r="G81" s="3" t="s">
        <v>183</v>
      </c>
      <c r="H81" s="26"/>
      <c r="I81" s="14">
        <v>3216</v>
      </c>
      <c r="J81" s="3" t="s">
        <v>181</v>
      </c>
    </row>
    <row r="82" spans="2:10" ht="12.75" customHeight="1" x14ac:dyDescent="0.2">
      <c r="B82" s="26"/>
      <c r="C82" s="14">
        <v>3208</v>
      </c>
      <c r="D82" s="3" t="s">
        <v>101</v>
      </c>
      <c r="E82" s="26"/>
      <c r="F82" s="14">
        <v>3212</v>
      </c>
      <c r="G82" s="3" t="s">
        <v>102</v>
      </c>
      <c r="H82" s="26"/>
      <c r="I82" s="14">
        <v>3217</v>
      </c>
      <c r="J82" s="3" t="s">
        <v>145</v>
      </c>
    </row>
    <row r="83" spans="2:10" ht="12.75" customHeight="1" x14ac:dyDescent="0.2">
      <c r="B83" s="26"/>
      <c r="C83" s="14">
        <v>3362</v>
      </c>
      <c r="D83" s="3" t="s">
        <v>182</v>
      </c>
      <c r="E83" s="26"/>
      <c r="F83" s="14">
        <v>3213</v>
      </c>
      <c r="G83" s="3" t="s">
        <v>103</v>
      </c>
      <c r="H83" s="14"/>
      <c r="I83" s="14"/>
    </row>
    <row r="84" spans="2:10" ht="12.75" customHeight="1" x14ac:dyDescent="0.2">
      <c r="B84" s="14"/>
      <c r="C84" s="14"/>
      <c r="E84" s="14"/>
      <c r="F84" s="14"/>
      <c r="H84" s="14"/>
      <c r="I84" s="14"/>
    </row>
    <row r="85" spans="2:10" s="20" customFormat="1" ht="12.75" customHeight="1" x14ac:dyDescent="0.2">
      <c r="E85" s="27" t="s">
        <v>20</v>
      </c>
      <c r="F85" s="27"/>
      <c r="G85" s="64">
        <v>2.2999999999999998</v>
      </c>
      <c r="H85" s="20">
        <f>SUM(B78:B83)+SUM(E78:E83)+SUM(H78:H83)</f>
        <v>0</v>
      </c>
      <c r="J85" s="6">
        <f>H85*G85</f>
        <v>0</v>
      </c>
    </row>
    <row r="86" spans="2:10" ht="6" customHeight="1" x14ac:dyDescent="0.2">
      <c r="B86" s="17"/>
      <c r="C86" s="17"/>
      <c r="D86" s="17"/>
      <c r="E86" s="17"/>
      <c r="F86" s="17"/>
      <c r="G86" s="17"/>
      <c r="H86" s="17"/>
      <c r="I86" s="17"/>
      <c r="J86" s="17"/>
    </row>
    <row r="87" spans="2:10" ht="12.75" customHeight="1" x14ac:dyDescent="0.2">
      <c r="B87" s="20" t="s">
        <v>9</v>
      </c>
      <c r="C87" s="20"/>
    </row>
    <row r="88" spans="2:10" ht="12.75" customHeight="1" x14ac:dyDescent="0.2">
      <c r="B88" s="25"/>
      <c r="C88" s="14">
        <v>3238</v>
      </c>
      <c r="D88" s="3" t="s">
        <v>106</v>
      </c>
      <c r="E88" s="25"/>
      <c r="F88" s="14">
        <v>3239</v>
      </c>
      <c r="G88" s="3" t="s">
        <v>325</v>
      </c>
      <c r="H88" s="25"/>
      <c r="I88" s="14">
        <v>3240</v>
      </c>
      <c r="J88" s="3" t="s">
        <v>184</v>
      </c>
    </row>
    <row r="89" spans="2:10" ht="12.75" customHeight="1" x14ac:dyDescent="0.2">
      <c r="B89" s="26"/>
      <c r="C89" s="14">
        <v>3241</v>
      </c>
      <c r="D89" s="3" t="s">
        <v>107</v>
      </c>
      <c r="E89" s="26"/>
      <c r="F89" s="14">
        <v>3243</v>
      </c>
      <c r="G89" s="3" t="s">
        <v>146</v>
      </c>
      <c r="H89" s="26"/>
      <c r="I89" s="14">
        <v>3242</v>
      </c>
      <c r="J89" s="3" t="s">
        <v>185</v>
      </c>
    </row>
    <row r="90" spans="2:10" ht="12.75" customHeight="1" x14ac:dyDescent="0.2">
      <c r="B90" s="14"/>
      <c r="C90" s="14"/>
      <c r="E90" s="14"/>
      <c r="F90" s="14"/>
      <c r="H90" s="14"/>
      <c r="I90" s="14"/>
    </row>
    <row r="91" spans="2:10" s="20" customFormat="1" ht="12.75" customHeight="1" x14ac:dyDescent="0.2">
      <c r="E91" s="27" t="s">
        <v>21</v>
      </c>
      <c r="F91" s="27"/>
      <c r="G91" s="64">
        <v>2.2999999999999998</v>
      </c>
      <c r="H91" s="20">
        <f>SUM(B88:B89)+SUM(E88:E89)+SUM(H88:H89)</f>
        <v>0</v>
      </c>
      <c r="J91" s="6">
        <f>H91*G91</f>
        <v>0</v>
      </c>
    </row>
    <row r="92" spans="2:10" ht="6" customHeight="1" x14ac:dyDescent="0.2">
      <c r="B92" s="17"/>
      <c r="C92" s="17"/>
      <c r="D92" s="17"/>
      <c r="E92" s="17"/>
      <c r="F92" s="17"/>
      <c r="G92" s="17"/>
      <c r="H92" s="17"/>
      <c r="I92" s="17"/>
      <c r="J92" s="30" t="s">
        <v>8</v>
      </c>
    </row>
    <row r="93" spans="2:10" ht="12.75" customHeight="1" x14ac:dyDescent="0.2">
      <c r="B93" s="20" t="s">
        <v>10</v>
      </c>
      <c r="C93" s="20"/>
      <c r="J93" s="20"/>
    </row>
    <row r="94" spans="2:10" ht="12.75" customHeight="1" x14ac:dyDescent="0.2">
      <c r="B94" s="25"/>
      <c r="C94" s="14">
        <v>3600</v>
      </c>
      <c r="D94" s="3" t="s">
        <v>340</v>
      </c>
      <c r="H94" s="38">
        <v>30</v>
      </c>
      <c r="I94" s="31"/>
      <c r="J94" s="6">
        <f>B94*H94</f>
        <v>0</v>
      </c>
    </row>
    <row r="95" spans="2:10" s="72" customFormat="1" ht="12.75" customHeight="1" x14ac:dyDescent="0.2">
      <c r="B95" s="25"/>
      <c r="C95" s="71">
        <v>3018</v>
      </c>
      <c r="D95" s="72" t="s">
        <v>376</v>
      </c>
      <c r="H95" s="70">
        <v>50</v>
      </c>
      <c r="I95" s="70"/>
      <c r="J95" s="73">
        <f>B95*H95</f>
        <v>0</v>
      </c>
    </row>
    <row r="96" spans="2:10" ht="12.75" customHeight="1" x14ac:dyDescent="0.2">
      <c r="B96" s="25"/>
      <c r="C96" s="14">
        <v>3079</v>
      </c>
      <c r="D96" s="3" t="s">
        <v>369</v>
      </c>
      <c r="H96" s="38">
        <v>32</v>
      </c>
      <c r="I96" s="31"/>
      <c r="J96" s="6">
        <f>B96*H96</f>
        <v>0</v>
      </c>
    </row>
    <row r="97" spans="2:10" ht="12.75" customHeight="1" x14ac:dyDescent="0.2">
      <c r="B97" s="25"/>
      <c r="C97" s="14">
        <v>3020</v>
      </c>
      <c r="D97" s="3" t="s">
        <v>366</v>
      </c>
      <c r="H97" s="38">
        <v>32</v>
      </c>
      <c r="I97" s="31"/>
      <c r="J97" s="6">
        <f>B97*H97</f>
        <v>0</v>
      </c>
    </row>
    <row r="98" spans="2:10" ht="12.75" customHeight="1" x14ac:dyDescent="0.2">
      <c r="B98" s="25"/>
      <c r="C98" s="14">
        <v>3022</v>
      </c>
      <c r="D98" s="3" t="s">
        <v>339</v>
      </c>
      <c r="H98" s="38">
        <v>18</v>
      </c>
      <c r="I98" s="31"/>
      <c r="J98" s="6">
        <f t="shared" ref="J98:J99" si="0">B98*H98</f>
        <v>0</v>
      </c>
    </row>
    <row r="99" spans="2:10" ht="12.75" customHeight="1" x14ac:dyDescent="0.2">
      <c r="B99" s="25"/>
      <c r="C99" s="14">
        <v>3520</v>
      </c>
      <c r="D99" s="3" t="s">
        <v>367</v>
      </c>
      <c r="H99" s="38">
        <v>50</v>
      </c>
      <c r="I99" s="31"/>
      <c r="J99" s="6">
        <f t="shared" si="0"/>
        <v>0</v>
      </c>
    </row>
    <row r="100" spans="2:10" ht="12.75" customHeight="1" x14ac:dyDescent="0.2">
      <c r="B100" s="14"/>
      <c r="C100" s="14"/>
      <c r="H100" s="38"/>
      <c r="I100" s="38"/>
      <c r="J100" s="6"/>
    </row>
    <row r="101" spans="2:10" ht="6" customHeight="1" x14ac:dyDescent="0.2">
      <c r="B101" s="17"/>
      <c r="C101" s="17"/>
      <c r="D101" s="17"/>
      <c r="E101" s="17"/>
      <c r="F101" s="17"/>
      <c r="G101" s="17"/>
      <c r="H101" s="32"/>
      <c r="I101" s="32"/>
      <c r="J101" s="17"/>
    </row>
    <row r="102" spans="2:10" ht="12.75" customHeight="1" x14ac:dyDescent="0.2">
      <c r="B102" s="20" t="s">
        <v>11</v>
      </c>
      <c r="C102" s="20"/>
      <c r="H102" s="5"/>
      <c r="I102" s="5"/>
      <c r="J102" s="20"/>
    </row>
    <row r="103" spans="2:10" ht="12.75" customHeight="1" x14ac:dyDescent="0.2">
      <c r="B103" s="25"/>
      <c r="C103" s="14">
        <v>3322</v>
      </c>
      <c r="D103" s="3" t="s">
        <v>40</v>
      </c>
      <c r="H103" s="38">
        <v>3.2</v>
      </c>
      <c r="I103" s="31"/>
      <c r="J103" s="6">
        <f t="shared" ref="J103:J115" si="1">B103*H103</f>
        <v>0</v>
      </c>
    </row>
    <row r="104" spans="2:10" ht="12.75" customHeight="1" x14ac:dyDescent="0.2">
      <c r="B104" s="25"/>
      <c r="C104" s="14">
        <v>3324</v>
      </c>
      <c r="D104" s="3" t="s">
        <v>41</v>
      </c>
      <c r="H104" s="38">
        <v>8</v>
      </c>
      <c r="I104" s="31"/>
      <c r="J104" s="6">
        <f t="shared" si="1"/>
        <v>0</v>
      </c>
    </row>
    <row r="105" spans="2:10" ht="12.75" customHeight="1" x14ac:dyDescent="0.2">
      <c r="B105" s="25"/>
      <c r="C105" s="14" t="s">
        <v>341</v>
      </c>
      <c r="D105" s="3" t="s">
        <v>323</v>
      </c>
      <c r="H105" s="38">
        <v>4.2</v>
      </c>
      <c r="I105" s="31"/>
      <c r="J105" s="6">
        <f>B105*H105</f>
        <v>0</v>
      </c>
    </row>
    <row r="106" spans="2:10" ht="12.75" customHeight="1" x14ac:dyDescent="0.2">
      <c r="B106" s="25"/>
      <c r="C106" s="14">
        <v>3119</v>
      </c>
      <c r="D106" s="3" t="s">
        <v>42</v>
      </c>
      <c r="H106" s="38">
        <v>3</v>
      </c>
      <c r="I106" s="31"/>
      <c r="J106" s="6">
        <f t="shared" si="1"/>
        <v>0</v>
      </c>
    </row>
    <row r="107" spans="2:10" ht="12.75" customHeight="1" x14ac:dyDescent="0.2">
      <c r="B107" s="25"/>
      <c r="C107" s="14" t="s">
        <v>342</v>
      </c>
      <c r="D107" s="3" t="s">
        <v>43</v>
      </c>
      <c r="H107" s="38">
        <v>3.9</v>
      </c>
      <c r="I107" s="31"/>
      <c r="J107" s="6">
        <f t="shared" si="1"/>
        <v>0</v>
      </c>
    </row>
    <row r="108" spans="2:10" ht="12.75" customHeight="1" x14ac:dyDescent="0.2">
      <c r="B108" s="25"/>
      <c r="C108" s="14">
        <v>3118</v>
      </c>
      <c r="D108" s="3" t="s">
        <v>44</v>
      </c>
      <c r="H108" s="38">
        <v>3</v>
      </c>
      <c r="I108" s="31"/>
      <c r="J108" s="6">
        <f t="shared" si="1"/>
        <v>0</v>
      </c>
    </row>
    <row r="109" spans="2:10" ht="12.75" customHeight="1" x14ac:dyDescent="0.2">
      <c r="B109" s="25"/>
      <c r="C109" s="14">
        <v>1108</v>
      </c>
      <c r="D109" s="3" t="s">
        <v>45</v>
      </c>
      <c r="H109" s="38">
        <v>3</v>
      </c>
      <c r="I109" s="31"/>
      <c r="J109" s="6">
        <f t="shared" si="1"/>
        <v>0</v>
      </c>
    </row>
    <row r="110" spans="2:10" ht="12.75" customHeight="1" x14ac:dyDescent="0.2">
      <c r="B110" s="25"/>
      <c r="C110" s="14" t="s">
        <v>343</v>
      </c>
      <c r="D110" s="3" t="s">
        <v>39</v>
      </c>
      <c r="H110" s="38">
        <v>12.1</v>
      </c>
      <c r="I110" s="31"/>
      <c r="J110" s="6">
        <f t="shared" si="1"/>
        <v>0</v>
      </c>
    </row>
    <row r="111" spans="2:10" ht="12.75" customHeight="1" x14ac:dyDescent="0.2">
      <c r="B111" s="25"/>
      <c r="C111" s="14">
        <v>4561</v>
      </c>
      <c r="D111" s="3" t="s">
        <v>46</v>
      </c>
      <c r="H111" s="38">
        <v>12</v>
      </c>
      <c r="I111" s="31"/>
      <c r="J111" s="6">
        <f t="shared" si="1"/>
        <v>0</v>
      </c>
    </row>
    <row r="112" spans="2:10" ht="12.75" customHeight="1" x14ac:dyDescent="0.2">
      <c r="B112" s="25"/>
      <c r="C112" s="14">
        <v>3106</v>
      </c>
      <c r="D112" s="3" t="s">
        <v>47</v>
      </c>
      <c r="H112" s="38">
        <v>2.1</v>
      </c>
      <c r="I112" s="31"/>
      <c r="J112" s="6">
        <f t="shared" si="1"/>
        <v>0</v>
      </c>
    </row>
    <row r="113" spans="2:10" ht="12.75" customHeight="1" x14ac:dyDescent="0.2">
      <c r="B113" s="25"/>
      <c r="C113" s="14">
        <v>3345</v>
      </c>
      <c r="D113" s="3" t="s">
        <v>48</v>
      </c>
      <c r="H113" s="38">
        <v>2.1</v>
      </c>
      <c r="I113" s="31"/>
      <c r="J113" s="6">
        <f t="shared" si="1"/>
        <v>0</v>
      </c>
    </row>
    <row r="114" spans="2:10" ht="12.75" customHeight="1" x14ac:dyDescent="0.2">
      <c r="B114" s="25"/>
      <c r="C114" s="14">
        <v>2012</v>
      </c>
      <c r="D114" s="3" t="s">
        <v>49</v>
      </c>
      <c r="H114" s="38">
        <v>2.8</v>
      </c>
      <c r="I114" s="31"/>
      <c r="J114" s="6">
        <f t="shared" si="1"/>
        <v>0</v>
      </c>
    </row>
    <row r="115" spans="2:10" ht="12.75" customHeight="1" x14ac:dyDescent="0.2">
      <c r="B115" s="25"/>
      <c r="C115" s="14">
        <v>3109</v>
      </c>
      <c r="D115" s="3" t="s">
        <v>50</v>
      </c>
      <c r="H115" s="38">
        <v>3</v>
      </c>
      <c r="I115" s="31"/>
      <c r="J115" s="6">
        <f t="shared" si="1"/>
        <v>0</v>
      </c>
    </row>
    <row r="116" spans="2:10" ht="12.75" customHeight="1" x14ac:dyDescent="0.2">
      <c r="B116" s="25"/>
      <c r="C116" s="14">
        <v>1113</v>
      </c>
      <c r="D116" s="3" t="s">
        <v>51</v>
      </c>
      <c r="E116" s="3" t="s">
        <v>24</v>
      </c>
      <c r="H116" s="38" t="s">
        <v>36</v>
      </c>
      <c r="I116" s="31"/>
      <c r="J116" s="6"/>
    </row>
    <row r="117" spans="2:10" ht="12.75" customHeight="1" x14ac:dyDescent="0.2">
      <c r="C117" s="14"/>
      <c r="D117" s="23" t="s">
        <v>22</v>
      </c>
      <c r="E117" s="77"/>
      <c r="F117" s="77"/>
      <c r="G117" s="77"/>
      <c r="H117" s="77"/>
      <c r="J117" s="6"/>
    </row>
    <row r="118" spans="2:10" ht="12.75" customHeight="1" x14ac:dyDescent="0.2">
      <c r="B118" s="33">
        <f>SUM(E119:E124)</f>
        <v>0</v>
      </c>
      <c r="C118" s="14"/>
      <c r="D118" s="3" t="s">
        <v>23</v>
      </c>
      <c r="E118" s="23" t="s">
        <v>37</v>
      </c>
      <c r="F118" s="23"/>
      <c r="H118" s="31">
        <v>22.1</v>
      </c>
      <c r="I118" s="31"/>
      <c r="J118" s="6">
        <f>B118*H118</f>
        <v>0</v>
      </c>
    </row>
    <row r="119" spans="2:10" ht="12.75" customHeight="1" x14ac:dyDescent="0.2">
      <c r="C119" s="3" t="s">
        <v>346</v>
      </c>
      <c r="D119" s="4" t="s">
        <v>26</v>
      </c>
      <c r="E119" s="39"/>
      <c r="J119" s="6"/>
    </row>
    <row r="120" spans="2:10" ht="12.75" customHeight="1" x14ac:dyDescent="0.2">
      <c r="C120" s="3" t="s">
        <v>347</v>
      </c>
      <c r="D120" s="4" t="s">
        <v>27</v>
      </c>
      <c r="E120" s="39"/>
      <c r="J120" s="6"/>
    </row>
    <row r="121" spans="2:10" ht="12.75" customHeight="1" x14ac:dyDescent="0.2">
      <c r="C121" s="3" t="s">
        <v>348</v>
      </c>
      <c r="D121" s="4" t="s">
        <v>28</v>
      </c>
      <c r="E121" s="39"/>
      <c r="J121" s="6"/>
    </row>
    <row r="122" spans="2:10" ht="12.75" customHeight="1" x14ac:dyDescent="0.2">
      <c r="C122" s="3" t="s">
        <v>349</v>
      </c>
      <c r="D122" s="4" t="s">
        <v>29</v>
      </c>
      <c r="E122" s="40"/>
      <c r="G122" s="4"/>
      <c r="H122" s="34"/>
      <c r="I122" s="34"/>
      <c r="J122" s="6"/>
    </row>
    <row r="123" spans="2:10" ht="12.75" customHeight="1" x14ac:dyDescent="0.2">
      <c r="C123" s="3" t="s">
        <v>350</v>
      </c>
      <c r="D123" s="4" t="s">
        <v>30</v>
      </c>
      <c r="E123" s="40"/>
      <c r="G123" s="4"/>
      <c r="H123" s="34"/>
      <c r="I123" s="34"/>
      <c r="J123" s="6"/>
    </row>
    <row r="124" spans="2:10" ht="12.75" customHeight="1" x14ac:dyDescent="0.2">
      <c r="C124" s="3" t="s">
        <v>351</v>
      </c>
      <c r="D124" s="4" t="s">
        <v>31</v>
      </c>
      <c r="E124" s="40"/>
      <c r="G124" s="4"/>
      <c r="H124" s="34"/>
      <c r="I124" s="34"/>
      <c r="J124" s="6"/>
    </row>
    <row r="125" spans="2:10" ht="12.75" customHeight="1" x14ac:dyDescent="0.2">
      <c r="B125" s="33">
        <f>SUM(E126:E129)</f>
        <v>0</v>
      </c>
      <c r="C125" s="14"/>
      <c r="D125" s="3" t="s">
        <v>288</v>
      </c>
      <c r="E125" s="23" t="s">
        <v>37</v>
      </c>
      <c r="H125" s="31">
        <v>23.8</v>
      </c>
      <c r="I125" s="31"/>
      <c r="J125" s="6">
        <f>B125*H125</f>
        <v>0</v>
      </c>
    </row>
    <row r="126" spans="2:10" ht="12.75" customHeight="1" x14ac:dyDescent="0.2">
      <c r="B126" s="14"/>
      <c r="C126" s="3" t="s">
        <v>352</v>
      </c>
      <c r="D126" s="4" t="s">
        <v>32</v>
      </c>
      <c r="E126" s="39"/>
      <c r="H126" s="31"/>
      <c r="I126" s="31"/>
      <c r="J126" s="6"/>
    </row>
    <row r="127" spans="2:10" ht="12.75" customHeight="1" x14ac:dyDescent="0.2">
      <c r="B127" s="14"/>
      <c r="C127" s="3" t="s">
        <v>353</v>
      </c>
      <c r="D127" s="4" t="s">
        <v>33</v>
      </c>
      <c r="E127" s="39"/>
      <c r="H127" s="31"/>
      <c r="I127" s="31"/>
      <c r="J127" s="20"/>
    </row>
    <row r="128" spans="2:10" ht="12.75" customHeight="1" x14ac:dyDescent="0.2">
      <c r="B128" s="14"/>
      <c r="C128" s="3" t="s">
        <v>354</v>
      </c>
      <c r="D128" s="4" t="s">
        <v>34</v>
      </c>
      <c r="E128" s="39"/>
      <c r="H128" s="31"/>
      <c r="I128" s="31"/>
      <c r="J128" s="20"/>
    </row>
    <row r="129" spans="1:10" ht="12.75" customHeight="1" x14ac:dyDescent="0.2">
      <c r="B129" s="14"/>
      <c r="C129" s="3" t="s">
        <v>355</v>
      </c>
      <c r="D129" s="4" t="s">
        <v>35</v>
      </c>
      <c r="E129" s="39"/>
      <c r="H129" s="31"/>
      <c r="I129" s="31"/>
      <c r="J129" s="20"/>
    </row>
    <row r="130" spans="1:10" ht="12.75" customHeight="1" x14ac:dyDescent="0.2">
      <c r="H130" s="5"/>
      <c r="I130" s="5"/>
      <c r="J130" s="20"/>
    </row>
    <row r="131" spans="1:10" s="20" customFormat="1" ht="15" customHeight="1" thickBot="1" x14ac:dyDescent="0.25">
      <c r="H131" s="27" t="s">
        <v>38</v>
      </c>
      <c r="I131" s="44" t="s">
        <v>56</v>
      </c>
      <c r="J131" s="28">
        <f>J85+J91+SUM(J94:J99)+SUM(J103:J125)</f>
        <v>0</v>
      </c>
    </row>
    <row r="132" spans="1:10" ht="6" customHeight="1" thickTop="1" x14ac:dyDescent="0.2">
      <c r="B132" s="17"/>
      <c r="C132" s="17"/>
      <c r="D132" s="17"/>
      <c r="E132" s="17"/>
      <c r="F132" s="17"/>
      <c r="G132" s="17"/>
      <c r="H132" s="17"/>
      <c r="I132" s="17"/>
      <c r="J132" s="30"/>
    </row>
    <row r="133" spans="1:10" ht="15" customHeight="1" thickBot="1" x14ac:dyDescent="0.25">
      <c r="B133" s="20" t="s">
        <v>289</v>
      </c>
      <c r="C133" s="20"/>
      <c r="J133" s="20"/>
    </row>
    <row r="134" spans="1:10" s="23" customFormat="1" ht="12.75" customHeight="1" thickTop="1" x14ac:dyDescent="0.2">
      <c r="A134" s="22"/>
      <c r="B134" s="22"/>
      <c r="C134" s="22"/>
      <c r="D134" s="22"/>
      <c r="E134" s="22"/>
      <c r="F134" s="22"/>
      <c r="G134" s="22"/>
      <c r="H134" s="22"/>
      <c r="I134" s="22"/>
      <c r="J134" s="35"/>
    </row>
    <row r="135" spans="1:10" s="23" customFormat="1" ht="12.75" customHeight="1" x14ac:dyDescent="0.2">
      <c r="H135" s="4" t="s">
        <v>59</v>
      </c>
      <c r="I135" s="14" t="s">
        <v>55</v>
      </c>
      <c r="J135" s="36">
        <f>J75</f>
        <v>0</v>
      </c>
    </row>
    <row r="136" spans="1:10" s="23" customFormat="1" ht="12.75" customHeight="1" x14ac:dyDescent="0.2">
      <c r="H136" s="4" t="s">
        <v>60</v>
      </c>
      <c r="I136" s="14" t="s">
        <v>56</v>
      </c>
      <c r="J136" s="36">
        <f>J131</f>
        <v>0</v>
      </c>
    </row>
    <row r="137" spans="1:10" s="23" customFormat="1" ht="12.75" customHeight="1" x14ac:dyDescent="0.2">
      <c r="H137" s="4" t="s">
        <v>61</v>
      </c>
      <c r="I137" s="14" t="s">
        <v>57</v>
      </c>
      <c r="J137" s="45">
        <f>SUM(J135:J136)</f>
        <v>0</v>
      </c>
    </row>
    <row r="138" spans="1:10" s="23" customFormat="1" ht="12.75" customHeight="1" x14ac:dyDescent="0.2">
      <c r="H138" s="4"/>
      <c r="I138" s="14"/>
      <c r="J138" s="36"/>
    </row>
    <row r="139" spans="1:10" s="23" customFormat="1" ht="12.75" customHeight="1" x14ac:dyDescent="0.2">
      <c r="H139" s="4" t="s">
        <v>383</v>
      </c>
      <c r="I139" s="14" t="s">
        <v>58</v>
      </c>
      <c r="J139" s="36">
        <f>IF(GEMS!J95&lt;&gt;0,0,IF(J137&gt;=30,J137*0.25,0))</f>
        <v>0</v>
      </c>
    </row>
    <row r="140" spans="1:10" s="23" customFormat="1" ht="12.75" customHeight="1" x14ac:dyDescent="0.2">
      <c r="H140" s="4" t="s">
        <v>380</v>
      </c>
      <c r="I140" s="14" t="s">
        <v>283</v>
      </c>
      <c r="J140" s="36">
        <f>IF(J137&lt;30,4,0)</f>
        <v>4</v>
      </c>
    </row>
    <row r="141" spans="1:10" s="23" customFormat="1" ht="12.75" customHeight="1" thickBot="1" x14ac:dyDescent="0.25">
      <c r="H141" s="27" t="s">
        <v>25</v>
      </c>
      <c r="J141" s="37">
        <f>IF(GEMS!J95&lt;&gt;0,0,SUM(J137:J140))</f>
        <v>4</v>
      </c>
    </row>
    <row r="142" spans="1:10" s="23" customFormat="1" ht="12.75" customHeight="1" thickTop="1" x14ac:dyDescent="0.2">
      <c r="J142" s="62" t="str">
        <f>IF(AND(J137&lt;&gt;0,SUM(GEMS!J91:J92)&lt;&gt;0),"Total Payable has been transferred to GEMS Order Sheet","")</f>
        <v/>
      </c>
    </row>
    <row r="143" spans="1:10" s="24" customFormat="1" ht="12.75" customHeight="1" x14ac:dyDescent="0.2">
      <c r="B143" s="24" t="s">
        <v>371</v>
      </c>
      <c r="J143" s="6"/>
    </row>
    <row r="144" spans="1:10" s="24" customFormat="1" ht="12.75" customHeight="1" x14ac:dyDescent="0.2">
      <c r="B144" s="24" t="s">
        <v>372</v>
      </c>
      <c r="F144" s="24" t="s">
        <v>374</v>
      </c>
    </row>
  </sheetData>
  <sheetProtection selectLockedCells="1" selectUnlockedCells="1"/>
  <mergeCells count="7">
    <mergeCell ref="E117:H117"/>
    <mergeCell ref="E4:F4"/>
    <mergeCell ref="B3:J3"/>
    <mergeCell ref="C4:D4"/>
    <mergeCell ref="I4:J4"/>
    <mergeCell ref="C6:G6"/>
    <mergeCell ref="I6:J6"/>
  </mergeCells>
  <hyperlinks>
    <hyperlink ref="C9" r:id="rId1" xr:uid="{88380624-1E0F-4BE2-A17B-A6B8DA91E463}"/>
  </hyperlinks>
  <pageMargins left="0.39370078740157483" right="0.39370078740157483" top="0.31496062992125984" bottom="0.62992125984251968" header="0.51181102362204722" footer="0.51181102362204722"/>
  <pageSetup paperSize="9" scale="78" firstPageNumber="0" fitToHeight="0" orientation="portrait" horizontalDpi="300" verticalDpi="300" r:id="rId2"/>
  <headerFooter alignWithMargins="0"/>
  <rowBreaks count="1" manualBreakCount="1">
    <brk id="7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GEMS</vt:lpstr>
      <vt:lpstr>Cadets</vt:lpstr>
      <vt:lpstr>Cadets!Print_Area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Miranda</dc:creator>
  <cp:lastModifiedBy>Jessica Gough</cp:lastModifiedBy>
  <cp:lastPrinted>2024-03-04T09:33:15Z</cp:lastPrinted>
  <dcterms:created xsi:type="dcterms:W3CDTF">2015-04-13T05:51:31Z</dcterms:created>
  <dcterms:modified xsi:type="dcterms:W3CDTF">2024-03-04T09:36:52Z</dcterms:modified>
</cp:coreProperties>
</file>